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addisonedc.sharepoint.com/sites/ACEDCDocuments/Shared Documents/RPP/2025/RDCs/Statewide/Spring Update-FINAL/"/>
    </mc:Choice>
  </mc:AlternateContent>
  <xr:revisionPtr revIDLastSave="96" documentId="8_{F82E7F9A-F385-4155-8BFA-7111568DA159}" xr6:coauthVersionLast="47" xr6:coauthVersionMax="47" xr10:uidLastSave="{9111C586-AFEB-408D-92B1-C10B6DC0E17E}"/>
  <bookViews>
    <workbookView xWindow="28680" yWindow="-120" windowWidth="29040" windowHeight="15720" firstSheet="8" activeTab="1" xr2:uid="{7D6FD8A6-DE1A-4D19-905A-647819BD1F3E}"/>
  </bookViews>
  <sheets>
    <sheet name="ACEDC" sheetId="1" r:id="rId1"/>
    <sheet name="BCRC" sheetId="2" r:id="rId2"/>
    <sheet name="BDCC" sheetId="3" r:id="rId3"/>
    <sheet name="CEDRR" sheetId="4" r:id="rId4"/>
    <sheet name="CVEDC" sheetId="5" r:id="rId5"/>
    <sheet name="FCIDC" sheetId="6" r:id="rId6"/>
    <sheet name="GBIC" sheetId="7" r:id="rId7"/>
    <sheet name="GMEDC" sheetId="8" r:id="rId8"/>
    <sheet name="LCIRDC" sheetId="10" r:id="rId9"/>
    <sheet name="LEDC" sheetId="11" r:id="rId10"/>
    <sheet name="NVDA-Caledonia" sheetId="13" r:id="rId11"/>
    <sheet name="NVDA-Orleans" sheetId="15" r:id="rId12"/>
    <sheet name="NVDA-Essex" sheetId="16" r:id="rId13"/>
    <sheet name="SRDC" sheetId="12" r:id="rId14"/>
    <sheet name="STATEWIDE" sheetId="14" r:id="rId15"/>
  </sheets>
  <definedNames>
    <definedName name="_xlnm.Print_Area" localSheetId="0">ACEDC!$A$1:$AH$15</definedName>
    <definedName name="_xlnm.Print_Area" localSheetId="13">SRDC!$A$2:$Q$2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0" l="1"/>
  <c r="J13" i="10"/>
  <c r="I13" i="10"/>
  <c r="H13" i="10"/>
  <c r="G13" i="10"/>
  <c r="F13" i="10"/>
  <c r="E13" i="10"/>
  <c r="D13" i="10"/>
  <c r="C13" i="10"/>
  <c r="B13" i="10"/>
  <c r="K13" i="16"/>
  <c r="J13" i="16"/>
  <c r="I13" i="16"/>
  <c r="H13" i="16"/>
  <c r="G13" i="16"/>
  <c r="F13" i="16"/>
  <c r="E13" i="16"/>
  <c r="D13" i="16"/>
  <c r="C13" i="16"/>
  <c r="B13" i="16"/>
  <c r="L13" i="15"/>
  <c r="K13" i="15"/>
  <c r="J13" i="15"/>
  <c r="I13" i="15"/>
  <c r="H13" i="15"/>
  <c r="G13" i="15"/>
  <c r="F13" i="15"/>
  <c r="E13" i="15"/>
  <c r="D13" i="15"/>
  <c r="C13" i="15"/>
  <c r="C13" i="14"/>
  <c r="L13" i="12" l="1"/>
  <c r="K13" i="12"/>
  <c r="J13" i="12"/>
  <c r="I13" i="12"/>
  <c r="H13" i="12"/>
  <c r="G13" i="12"/>
  <c r="F13" i="12"/>
  <c r="E13" i="12"/>
  <c r="D13" i="12"/>
  <c r="C13" i="12"/>
  <c r="L13" i="13"/>
  <c r="K13" i="13"/>
  <c r="J13" i="13"/>
  <c r="I13" i="13"/>
  <c r="H13" i="13"/>
  <c r="G13" i="13"/>
  <c r="F13" i="13"/>
  <c r="E13" i="13"/>
  <c r="D13" i="13"/>
  <c r="C13" i="13"/>
  <c r="K13" i="8" l="1"/>
  <c r="J13" i="8"/>
  <c r="I13" i="8"/>
  <c r="H13" i="8"/>
  <c r="G13" i="8"/>
  <c r="F13" i="8"/>
  <c r="E13" i="8"/>
  <c r="D13" i="8"/>
  <c r="C13" i="8"/>
  <c r="B13" i="8"/>
  <c r="D13" i="7" l="1"/>
  <c r="M13" i="7"/>
  <c r="L13" i="7"/>
  <c r="K13" i="7"/>
  <c r="J13" i="7"/>
  <c r="I13" i="7"/>
  <c r="H13" i="7"/>
  <c r="G13" i="7"/>
  <c r="F13" i="7"/>
  <c r="E13" i="7"/>
  <c r="C13" i="7"/>
  <c r="B13" i="14" l="1"/>
  <c r="K16" i="11" l="1"/>
  <c r="J16" i="11"/>
  <c r="I16" i="11"/>
  <c r="H16" i="11"/>
  <c r="G16" i="11"/>
  <c r="F16" i="11"/>
  <c r="E16" i="11"/>
  <c r="D16" i="11"/>
  <c r="C16" i="11"/>
  <c r="B16" i="11"/>
  <c r="Q15" i="6"/>
  <c r="J15" i="6"/>
  <c r="I15" i="6"/>
  <c r="H15" i="6"/>
  <c r="G15" i="6"/>
  <c r="F15" i="6"/>
  <c r="E15" i="6"/>
  <c r="D15" i="6"/>
  <c r="B15" i="6"/>
  <c r="K12" i="5" l="1"/>
  <c r="J12" i="5"/>
  <c r="I12" i="5"/>
  <c r="H12" i="5"/>
  <c r="G12" i="5"/>
  <c r="F12" i="5"/>
  <c r="E12" i="5"/>
  <c r="D12" i="5"/>
  <c r="C12" i="5"/>
  <c r="B12" i="5"/>
  <c r="K11" i="5"/>
  <c r="J11" i="5"/>
  <c r="I11" i="5"/>
  <c r="H11" i="5"/>
  <c r="G11" i="5"/>
  <c r="F11" i="5"/>
  <c r="E11" i="5"/>
  <c r="D11" i="5"/>
  <c r="C11" i="5"/>
  <c r="B11" i="5"/>
  <c r="K10" i="5"/>
  <c r="J10" i="5"/>
  <c r="I10" i="5"/>
  <c r="H10" i="5"/>
  <c r="G10" i="5"/>
  <c r="F10" i="5"/>
  <c r="E10" i="5"/>
  <c r="D10" i="5"/>
  <c r="C10" i="5"/>
  <c r="B10" i="5"/>
  <c r="K9" i="5"/>
  <c r="J9" i="5"/>
  <c r="I9" i="5"/>
  <c r="H9" i="5"/>
  <c r="G9" i="5"/>
  <c r="F9" i="5"/>
  <c r="F13" i="5" s="1"/>
  <c r="E9" i="5"/>
  <c r="D9" i="5"/>
  <c r="C9" i="5"/>
  <c r="B9" i="5"/>
  <c r="K8" i="5"/>
  <c r="J8" i="5"/>
  <c r="I8" i="5"/>
  <c r="H8" i="5"/>
  <c r="G8" i="5"/>
  <c r="F8" i="5"/>
  <c r="E8" i="5"/>
  <c r="D8" i="5"/>
  <c r="C8" i="5"/>
  <c r="B8" i="5"/>
  <c r="B13" i="5" s="1"/>
  <c r="K7" i="5"/>
  <c r="K13" i="5" s="1"/>
  <c r="J7" i="5"/>
  <c r="J13" i="5" s="1"/>
  <c r="I7" i="5"/>
  <c r="I13" i="5" s="1"/>
  <c r="H7" i="5"/>
  <c r="H13" i="5" s="1"/>
  <c r="G7" i="5"/>
  <c r="G13" i="5" s="1"/>
  <c r="F7" i="5"/>
  <c r="E7" i="5"/>
  <c r="E13" i="5" s="1"/>
  <c r="D7" i="5"/>
  <c r="D13" i="5" s="1"/>
  <c r="C7" i="5"/>
  <c r="C13" i="5" s="1"/>
  <c r="B7" i="5"/>
  <c r="L13" i="2"/>
  <c r="K13" i="2"/>
  <c r="J13" i="2"/>
  <c r="I13" i="2"/>
  <c r="H13" i="2"/>
  <c r="G13" i="2"/>
  <c r="F13" i="2"/>
  <c r="E13" i="2"/>
  <c r="D13" i="2"/>
  <c r="C13" i="2"/>
  <c r="AD15" i="1"/>
  <c r="AH14" i="1"/>
  <c r="AG14" i="1"/>
  <c r="AF14" i="1"/>
  <c r="AD14" i="1" s="1"/>
  <c r="AE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tc={665D524B-6BAA-4AF1-B43C-8A1FB150BAE4}</author>
    <author>tc={74E52659-93FA-4FB2-B3F3-2FF04658940C}</author>
  </authors>
  <commentList>
    <comment ref="U9" authorId="0" shapeId="0" xr:uid="{665D524B-6BAA-4AF1-B43C-8A1FB150BAE4}">
      <text>
        <t>[Threaded comment]
Your version of Excel allows you to read this threaded comment; however, any edits to it will get removed if the file is opened in a newer version of Excel. Learn more: https://go.microsoft.com/fwlink/?linkid=870924
Comment:
    Unknown, no info given</t>
      </text>
    </comment>
    <comment ref="U10" authorId="1" shapeId="0" xr:uid="{74E52659-93FA-4FB2-B3F3-2FF04658940C}">
      <text>
        <t>[Threaded comment]
Your version of Excel allows you to read this threaded comment; however, any edits to it will get removed if the file is opened in a newer version of Excel. Learn more: https://go.microsoft.com/fwlink/?linkid=870924
Comment:
    Unknown, no info given</t>
      </text>
    </comment>
  </commentList>
</comments>
</file>

<file path=xl/sharedStrings.xml><?xml version="1.0" encoding="utf-8"?>
<sst xmlns="http://schemas.openxmlformats.org/spreadsheetml/2006/main" count="960" uniqueCount="655">
  <si>
    <t>Vermont Regional Priority Projects Scoring Matrix: Addison County</t>
  </si>
  <si>
    <t>AVG</t>
  </si>
  <si>
    <t>F</t>
  </si>
  <si>
    <t>H</t>
  </si>
  <si>
    <t>A</t>
  </si>
  <si>
    <t>R</t>
  </si>
  <si>
    <t>ACG</t>
  </si>
  <si>
    <t>ADDISON COUNTY REGIONAL PRIORITY PROJECT LIST 2025</t>
  </si>
  <si>
    <t>Project name:</t>
  </si>
  <si>
    <t>Stonecrop Meadows Housing</t>
  </si>
  <si>
    <t xml:space="preserve">Community Child Care Expansion Project </t>
  </si>
  <si>
    <t>Vergennes North Housing</t>
  </si>
  <si>
    <t>ACCUD dba Maple Broadband - Universal Broadband</t>
  </si>
  <si>
    <t>Town of Middlebury- Wastewater Treament Facilty Upgrade</t>
  </si>
  <si>
    <t>Ilsley Public Library Renovation &amp; Expansion</t>
  </si>
  <si>
    <t>Town of Middlebury-Exchange Street Waterline Redundancy Improvements</t>
  </si>
  <si>
    <t>Town of Middlebury- Chipman Hill Water Tower</t>
  </si>
  <si>
    <t>Vergennes Opera House - All Access Project</t>
  </si>
  <si>
    <t>Town of Middlebury-Well Source Redundancy Project</t>
  </si>
  <si>
    <t>Town of Shoreham - Farnham Property Redevelopment</t>
  </si>
  <si>
    <t xml:space="preserve">Type of Project: </t>
  </si>
  <si>
    <t>Infratsructure-Water/wastewater
General Development- Residential Housing</t>
  </si>
  <si>
    <t>Infrastructure: Public facility
Workforce Development
Other: Child Care Expansion</t>
  </si>
  <si>
    <t>Infrastructure- Water, Wastewater, streets
General development- Residential</t>
  </si>
  <si>
    <t xml:space="preserve">Infrastructure: Broadband
</t>
  </si>
  <si>
    <t>Infrastructure: Wastewater</t>
  </si>
  <si>
    <t xml:space="preserve">Infrastructure: Public Facility
</t>
  </si>
  <si>
    <t xml:space="preserve">Infrastructure: Water
</t>
  </si>
  <si>
    <t>Other: ADA accesibility</t>
  </si>
  <si>
    <t>General Development: Mixed use</t>
  </si>
  <si>
    <t xml:space="preserve">Project Sponsor: </t>
  </si>
  <si>
    <t>Summit Properties
7 Aspen Drive, Suite 1
South Burlington, VT 05403
zdavisson@summitpmg.com
802-846-5430</t>
  </si>
  <si>
    <t>Otter Creek Child Care Center, Inc.
71 S Pleasant St., Middlebury, VT 05753
linda@ottercreekcc.org
802-388-9688</t>
  </si>
  <si>
    <t xml:space="preserve">Vergennes Housing Partners, LLC
25 Armory Lane
Vergennes, VT 05491
peterkahn@live.com
(802)734-8124
</t>
  </si>
  <si>
    <t>ACCUD dba Maple Broadband
PO Box 530, Middlebury, VT 05753
info@maplebroadband.net
802-377-3713</t>
  </si>
  <si>
    <t>Town of Middlebury
77 Main St
Middlebury, VT 05753
(802)458-8001</t>
  </si>
  <si>
    <t xml:space="preserve">
Town of Middlebury
77 Main St
Middlebury, VT 05753
kramsay@townofmiddlebury.org</t>
  </si>
  <si>
    <t>Friends of the Vergennes Opera House
PO Box 88
Vergennes, VT 05491
info@vergennesoperahouse.org
(802)877-6737</t>
  </si>
  <si>
    <t>Town of Shoreham</t>
  </si>
  <si>
    <t>Project Principals:</t>
  </si>
  <si>
    <t>Zeke Davisson. COO
Summit Properties
7 Aspen Drive, Suite 1
South Burlington, VT 05403
zdavisson@summitpmg.com
802-846-5430</t>
  </si>
  <si>
    <t>Sponsor (see above), and:
David Provost, Executive VP for Finance and Administration
Middlebury College
Old Chapel 102, Middlebury, VT 05753
dprovost@middlebury.edu
802-443-5699</t>
  </si>
  <si>
    <t>Peter Kahn
Managing member
250 Palmer Lane
Charlotte, VT 05445
peterkahn#live.com
(802)734-8124</t>
  </si>
  <si>
    <t>Ellie de Villiers
Executive Director
PO Box 530, Middlebury, VT 05753
ellie@maplebroadband.net
802-373-3721</t>
  </si>
  <si>
    <t>Emalee Cherington
DPW-Director of Planning
77 Main St
Middlebury, VT 05753
echerington@townofmiddlebury.org
(802)388-4045</t>
  </si>
  <si>
    <t>Dana Hart
Library Director
75 Main St
Middlebury, VT 05753
dana.hart@ilsleypubliclibrary.org
(802)388-4098</t>
  </si>
  <si>
    <t xml:space="preserve">Susan Schaefer, Treasurer
PO Box 88
Vergennes, VT 05491
sus.schaefer@me.com
973-727-9482
</t>
  </si>
  <si>
    <t>Steve Goodrich, Chair
Shoreham Select Board
297 Main St
Shoreham, VT 05770
(802)897-5841</t>
  </si>
  <si>
    <t>Project Description:</t>
  </si>
  <si>
    <t xml:space="preserve">Stonecrop Meadows is a master planned, new construction, mixed-income, highly energy efficient community being planned in the new Neighborhood Development Area in Middlebury, Vermont. The community will have mixed housing types, including subsidized for sale townhomes, modest market rate for sale townhomes, rental units offered at modest market rates, rental units targeting low-income families earning less than 60% of area median income (AMI), and rental units targeting very low-income families earning less than 30% of AMI and homeless and at-risk families and individuals.
</t>
  </si>
  <si>
    <t xml:space="preserve">The Childcare Community Expansion Project is an expansion of the Otter Creek Child Center and College Street Children's Centers that will add an additional 77 daily childcare spots in Addison County.     </t>
  </si>
  <si>
    <t>Vergennes North will be 130 units of "missing middle" workforce housing, which is desperately needed in the area. The missing middle demographic cannot qualify for low income housing, yet can't afford the high price of most existing and new housing. Units will be built in
multi-household dwellings of 10-14 units each, modeled after a peer building currently under construction in Vergennes.</t>
  </si>
  <si>
    <t>Maple Broadband is working to ensure that every on-grid address across the communications union district has access to high-speed fiber-optic broadband.</t>
  </si>
  <si>
    <t>The purpose of this project is to upgrade the existing Wastewater Treatment Facility and Main Pump Station in an effort to alleviate obsolete equipment, minimize environmental impacts, and increase energy efficiency.</t>
  </si>
  <si>
    <t>This project is a major renovation and expansion of the existing Ilsley Public Library in downtown Middlebury. The original building will be restored, and the expansion will add roughly 8,000 square feet, increasing the library's useable space by one third. Longstanding safety and accessibility issues will be resolved, and the library will be able to transition to a more efficient geothermal heating and cooling system. `</t>
  </si>
  <si>
    <t>The goal of this project is to make improvements to the water distribution network on Exchange Street to increase reliability and provide redundancy for maintenance. This project would provide immediate benefit to the system users in the Industrial Park.</t>
  </si>
  <si>
    <t>The proposed concrete water storage tank would be located adjacent to the existing storage on Chipman Hill. It would consist of a 1.3 mg pre-cast, pre-stressed concrete water tank. The proposed storage tank would allow for increased fire flow capabilities in addition to future average daily demands, better serving the population.</t>
  </si>
  <si>
    <t xml:space="preserve">The All Access Project envisions a City Hall/Opera House that is accessible to all. This will be accomplished by constructing a new elevator tower affixed to the southwest side of the building; a new easier walkway from the street to this new entrance; and inside the theater, a discreet lift from the auditorium level to both the stage and dressing room, which will also include a new ADA restroom as well as ADA egress from the backstage door.. </t>
  </si>
  <si>
    <t>The goal of this project is to source and construct an additional well to support the growing demands of the Town. The project would provide redundancy for the water system, minimizing the interruption of water service for consumers in Middlebury and Weybridge.</t>
  </si>
  <si>
    <t xml:space="preserve">A plan to develop the Farnham property as a mixed-income housing and mixed-use area.
</t>
  </si>
  <si>
    <t xml:space="preserve">PROJECT PURPOSE AND BENEFITS: </t>
  </si>
  <si>
    <t xml:space="preserve">PROJECT TIMELINE, MILESTONES, AND STATUS: </t>
  </si>
  <si>
    <t xml:space="preserve">PROJECT PRINCIPAL EXPERIENCE: </t>
  </si>
  <si>
    <t xml:space="preserve">PROJECT SUPPORT AND REGIONAL NEED:  </t>
  </si>
  <si>
    <t xml:space="preserve">PROJECT COST, IDENTIFIED AND COMMITED FUNDS/FINANCING, AND FUNDING GAP: </t>
  </si>
  <si>
    <t>JOB CREATION</t>
  </si>
  <si>
    <t>TOTAL SCORE</t>
  </si>
  <si>
    <t>PRIORITY</t>
  </si>
  <si>
    <t>Bennington County Regional Priority Project List 2025</t>
  </si>
  <si>
    <t>VT Paws &amp; Boots</t>
  </si>
  <si>
    <t>BennHi Redevlopment</t>
  </si>
  <si>
    <t>SVMC Cardio</t>
  </si>
  <si>
    <t>Live VT/GROW</t>
  </si>
  <si>
    <t>Putnam Block</t>
  </si>
  <si>
    <t>Arlington Common Community Center</t>
  </si>
  <si>
    <t>Bennington Community Market</t>
  </si>
  <si>
    <t>Stratton Employee Housing</t>
  </si>
  <si>
    <t>Ninja Path</t>
  </si>
  <si>
    <t>Shaftsbury Community Center and Town Offices</t>
  </si>
  <si>
    <t>Site/Facility Development for Specific Business</t>
  </si>
  <si>
    <t>General Development: Mixed</t>
  </si>
  <si>
    <t>Infrastructure: Programming</t>
  </si>
  <si>
    <t>General Development: Housing</t>
  </si>
  <si>
    <t>Infrastructure: Transportation</t>
  </si>
  <si>
    <t>Infrastructure: Public Facility</t>
  </si>
  <si>
    <t>Michelle LeBlanc, Vermont Paw &amp; Boots, Inc. vermontpaws257@gmail.com</t>
  </si>
  <si>
    <t>Zak Hale, Hale Resources, Bennington VT zak@haleresources.com</t>
  </si>
  <si>
    <t>James Trimarchi, SVHC, Bennington james.trimarchi@svhealthcare.org</t>
  </si>
  <si>
    <t>Luis Liscari, Southwestern Vermont Chamber of Commerce, Bennington VT luis@bennington.com</t>
  </si>
  <si>
    <t>Megan Suhadolc, M&amp;S Development, Brattleboro msuhadolc@msdevelopmentllc.com</t>
  </si>
  <si>
    <t>Bebe Bullock, bbullock@berkshireschool.org</t>
  </si>
  <si>
    <t>Shannon Barsotti, Town of Bennington, Bennington VT sbarsotti@benningtonvt.org</t>
  </si>
  <si>
    <t>Kristyn Greene, Stratton Mountain Resort, Stratton VT kgreene@stratton.com</t>
  </si>
  <si>
    <t>Mark Anders, Bennington County Regional Commission, Bennington manders@bcrcvt.org</t>
  </si>
  <si>
    <t>Paula Iken, Town of Shaftsbury, administrator@shaftsburyvt.org</t>
  </si>
  <si>
    <t>Vermont Paws &amp; Boots, Inc. 89 Colgate Heights, Bennington VT</t>
  </si>
  <si>
    <t>Hale Resources, LLC, 650 Main Street, Bennington, Vermont 05201</t>
  </si>
  <si>
    <t>Southwestern Vermont Health Care, 100 Hospital Dr, Bennington VT 05201</t>
  </si>
  <si>
    <t>Southwestern Vermont Chamber of Commerce,  100 Veterans Memorial Drive, Bennington Vermont 05201</t>
  </si>
  <si>
    <t>Skye Morse, Putnam Community Health LLC, 95 Main Street, PO Box 1586, Brattleboro, Vermont 05302</t>
  </si>
  <si>
    <t>Carol Farley, Arlington Arts and Enrichment Program, 3938 Route 7A, PO Box 965, Arlington, VT 05250.</t>
  </si>
  <si>
    <t>Bennington Community Market, 239 Main Street, Bennington Vermont 05201</t>
  </si>
  <si>
    <t>Stratton Mountain Resort, 5 Village Lodge Rd, Stratton Vermont 05155</t>
  </si>
  <si>
    <t>BCRC, 210 South Street Suite 6, Bennington Vermont 05201</t>
  </si>
  <si>
    <t>Town of Shaftsbury, 61 Buck Hill Rd, Shaftsbury, Vermont 05262</t>
  </si>
  <si>
    <t>Redeveloping a multi-structure, 7,000 square foot facility just outside of Old Bennington into a service dog training center for disabled veterans and first-responders.</t>
  </si>
  <si>
    <t>A public-private initiative with an ambitious vision to transform the historic Bennington High School – a 100,000 sf structure listed on the National Register of Historic Places – into a blend of perpetually affordable housing, workforce housing, commercial space, and a community center.</t>
  </si>
  <si>
    <t>Southwestern Vermont Medical Center (SVMC) is expanding
its cardiovascular program. The project will create at least 3 direct high-quality jobs with compensation substantially above the regions median earnings, and contribute to employment opportunities in other care service such as in laboratory and cardiac rehabilitation services.</t>
  </si>
  <si>
    <t>LiveVT and the GROW program in Southwestern Vermont works to attract, nurture, and relocate families and individuals to the region as well as provide community and opportunity to increase retention for our-of-state migrants.</t>
  </si>
  <si>
    <t>An 88,000 sf mixed-use building on a vacant contaminated former lumber yard in downtown Bennington. The new building will offer medical services through anchor tenant, Southwestern Vermont Health Care, and retail spaces on the ground floor. The remaining four floors will be housing.</t>
  </si>
  <si>
    <t>This project focuses on restoring and renovating Arlington Common's four neglected buildings on the two-acre parcel of land previously owned by St. Margaret Mary's Church. These spaces offer economic development initiatives with tourism, special events, and workforce training.</t>
  </si>
  <si>
    <t>Bennington Community Market is a small non-profit grocery store located at 239 Main Street in downtown Bennington that promotes sustainable local agriculture, downtown revitalization, and healthy food for everyone.</t>
  </si>
  <si>
    <t>Stratton has purchased four hotel/motel locations in Manchester, VT for workforce housing. This helps us complete our phased approach to solving for the workforce housing crisis in our area.</t>
  </si>
  <si>
    <t>The Ninja Path is a 7,550-foot paved shared-use path creating a safe walking and bicycling connection between Bennington’s urban core and the Village of North Bennington. The path also serves many important destinations, including Bennington College and a major regional center of economic activity, Northside Drive.</t>
  </si>
  <si>
    <t>This project aims to create a Community Center within the village of South Shaftsbury to serve as a resource and point of connection for residents.</t>
  </si>
  <si>
    <t xml:space="preserve">JOB CREATION: </t>
  </si>
  <si>
    <t>Total Score:</t>
  </si>
  <si>
    <t>Priority:</t>
  </si>
  <si>
    <t>Windham County Priority Project List 2025</t>
  </si>
  <si>
    <t>Project Name</t>
  </si>
  <si>
    <t>Grace Cottage Family Health New Primary Care Clinic Building</t>
  </si>
  <si>
    <t>DVFiber High Speed Internet</t>
  </si>
  <si>
    <t>Rockingham Industrial Park Stormwater Planning, Design, and Implementation</t>
  </si>
  <si>
    <t>Storage and Distribution Infrastructure for a Thriving Regional Food System</t>
  </si>
  <si>
    <t>WheelPad L3C</t>
  </si>
  <si>
    <t>Brattleboro Technology and Industrial Park</t>
  </si>
  <si>
    <t>Route 9 Water &amp; Wastewater Infrastructure Expansion Project</t>
  </si>
  <si>
    <t>Bellows Falls Intermodal Transportation Center (BFITC) formerly BF Historic Train Station Purchase and Renovation</t>
  </si>
  <si>
    <t>Miss Bellows Falls Diner</t>
  </si>
  <si>
    <t>Compost Facility Expansion</t>
  </si>
  <si>
    <t>Business Development</t>
  </si>
  <si>
    <t>Industrial/Business Development</t>
  </si>
  <si>
    <t>Site/Facility Development for Specific Business. Business Development</t>
  </si>
  <si>
    <t>Site/Facility Development for Specific Business. Developing business facilities to increase workers, onsite training, and workforce housing.</t>
  </si>
  <si>
    <t>Water/Wastewater/Industrial</t>
  </si>
  <si>
    <t>None provided</t>
  </si>
  <si>
    <t>Commercial Business Development</t>
  </si>
  <si>
    <t>Mixed Residential/Commercial,Workforce Development</t>
  </si>
  <si>
    <t>C.J. King                                                                                                                                            185 Grafton Road, Townshend, Vermont, 05353                                                            info@gracecottage.org</t>
  </si>
  <si>
    <t xml:space="preserve">Gabrielle Ciuffreda                                                                                                                      PO Box 532, Wilmington, Vermont 05363                                                              gabrielle.ciuffreda@dvfiber.net                  </t>
  </si>
  <si>
    <t>Betsy Thurston                                                                                                                               PO Box 370, Bellows Falls, Vermont 05101               developmentassist@rockbf.org</t>
  </si>
  <si>
    <t>Richard Berkfield                                                                                                                            22 Browne Ct Unit 103, Brattleboro, Vermont 05301                                                   richard@foodconnects.org</t>
  </si>
  <si>
    <t>Julie Lineberger                                                                                                                                                                                 P.O. Box 204, Wilmington, Vermont 05363                                                                                                   Julie@WheelPad.com</t>
  </si>
  <si>
    <t xml:space="preserve">Adam Grinold                                                                                                                                   76 Cotton Mill Hill, Brattleboro, Vermont 05301                                                 agrinold@brattleborodevelopment.com                          </t>
  </si>
  <si>
    <t>Gretchen Havreluk                                                                                                                       PO Box 217, Willmington, Vermont 05342                                                                   ghavreluk@wilmingtonvt.us</t>
  </si>
  <si>
    <t>Gary Fox                                                                                                                                               7 The Square,PO Box 370, Bellows Falls, Vermont 05101                                     Development@rockbf.org</t>
  </si>
  <si>
    <t>Andrew Dey                                                                                                                                       7 Hadley Street PO Box 653, Bellows Falls, Vermont 05101                                   andrew@andrewdey.com</t>
  </si>
  <si>
    <t xml:space="preserve">Rober Spencer                                                                                                                                327 Old Ferry Road, Brattleboro, Vermont 05301                                  director@wswmd.org                       </t>
  </si>
  <si>
    <t>Olivia Sweetnam</t>
  </si>
  <si>
    <t xml:space="preserve">Gary Fox                                                                                                                                            </t>
  </si>
  <si>
    <t xml:space="preserve">Adam Grinold                                                                          76 Cotton Mill Hill, Brattleboro, Vermont 05301                                                   agrinold@brattleborodevelopment.com                               </t>
  </si>
  <si>
    <t>Scott Tucker</t>
  </si>
  <si>
    <t>Scott Pickup</t>
  </si>
  <si>
    <t xml:space="preserve">Susan MacNeil                                                                                                                                                                    </t>
  </si>
  <si>
    <t>Grace Cottage Family Health has outgrown its primary care facility, currently located in two 1840s-era houses that lack efficiency. Patient visits have increased 50% over the last four years and there is a community need for further growth, but the existing clinic space cannot accommodate it. This project improves healthcare access and allows space for several additional well-paying jobs in the future. 
Grace Cottage's new clinic building is designed (see gracecottage.org/future), and permitting is nearly complete. This project has Vital Project and RPP #2 status; we seek renewal of these designations.</t>
  </si>
  <si>
    <t>The Deerfield Valley Communications Union District (dba DVFiber) is a community-driven, non-corporate fiber optic internet provider serving Southern Vermont. Our mission is to bring reliable, high-speed internet to every corner of our district. In our fifth year of operation, we are implementing American Rescue Plan Act (ARPA) grants, totaling $26 million, to construct the initial phases of the high-speed fiber optic network that will ultimately serve 24 towns. We are applying for additional funds through the Broadband Equity Access and Deployment (BEAD) program to support these efforts, with the goal of ensuring equitable access to 21st century technology that supports our region's continued growth and prosperity.</t>
  </si>
  <si>
    <t>The stormwater mitigation Best Management Practices (BMP) 30% design by Watershed Consulting for the Rockingham Industrial Park includes infiltration, bioretention, and stormwater management on Imtec Lane, Spencer, and Industrial Drive, and associated Industrial parcels. These infrastructure improvements support existing business, (Town Plan 2023 Draft, P. 30) create an environment that encourages more jobs and opportunities, (2019 CEDS Objective 2 P. 13) and mitigates severe storm water run-off to stop the erosion at Rockingham’s largest employers. Sonnax, Chroma, Whitney Blake, Silver Forest, and Vermont Homegrown Cannabis, who employ almost 500 people. More than $2 million public and private investment has been made on Chroma and Whitney Blake stormwater mitigation measures since 2021.</t>
  </si>
  <si>
    <t>Food Connects is building a multi-faceted food storage and distribution facility with the BDCC Business Park in Brattleboro that will serve various needs of the regional food system, including farms, food producers, retail grocers, farm stands, general stores and institutions. As a “food hub” we work with over 150 food producers and distribute to over 250 wholesale customers. When complete, our facility will provide over 10,000 sq ft of food-safe cold, frozen and dry storage and various distribution services. Project outcomes include rural economic development, job creation, food entrepreneurship, marketing of Southern Vermont as a food destination, and increased regional food security.</t>
  </si>
  <si>
    <t>WheelPad L3C manufactures universally designed home attachments, and accessible tiny homes in the most sustainable way possible. www.WheelPad.com  The overall project is to evolve WheelPad into a stable, sustainable, business.
WheelPad is in the middle of upgrading a dilapidated site: 211 Route 9 West, Wilmington, VT  05363. The project for Q4 2024 - Q1 2025 is to complete renovations of our manufacturing facility (PETE) enabling three teams of local workers to construct our home models to bring our construction in-house, rather than subbing out to contractors in other states. In 2025 we will begin the significant renovation of an abandoned building to turn it into office and training program space with site-readiness for worker housing.</t>
  </si>
  <si>
    <t>Site acquisition, design, permitting and site development and renovations to develop a new industrial park able to accommodate up to 235,000 sf of industrial space.</t>
  </si>
  <si>
    <t>The Route 9 Infrastructure Expansion will construct 6,000 feet of water and wastewater infrastructure along VT Routes 9 East/100 South to allow for redevelopment of this area. The Project conforms with the Town Plan and is #4 on the Regional Priority Project List.</t>
  </si>
  <si>
    <t>1923 Bellows Falls Union Station, a contributing structure on the national register, and active intercity bus and rail station is dilapidating and no longer part of the business plan for the owner, Vermont Rail System, with no access to grant funding for a multi-million price rehab and preservation project. The Town will purchase the station, remediate the lead, asbestos, &amp; vapor intrusion, repair &amp; restore brick facade, doors and windows. Next phase will renovate all the mechanical, HVAC, plumbing, electrical systems.  VTrans and Amtrak are improving/restoring the intercity passenger rail platform.  Feasibility options include the town master lease to Local Development Corp LLC for tax credits and lease space to passenger travel related businesses like localvore teaching restaurant</t>
  </si>
  <si>
    <t>The project is to renovate and restore the historic Miss Bellows Falls Diner so that it will once again be a flourishing restaurant and community hub in downtown Bellows Falls. The two primary scopes of work are to restore the historic diner car, and replace the existing dilapidated kitchen addition with a new addition that will house a commercial kitchen, additional seating, and ADA accessible bathrooms.</t>
  </si>
  <si>
    <t>A new enclosed food waste composting facility is being constructed to serve residents, businesses, and schools.The previous facility exceeded its state permit capacity and therefore a new permit with twice the capacity has been received. Other permits include Brattleboro zoning, Vermont stormwater, and Act 250. The new facility includes a 4,000 sf fabric building on a concrete pad with aeration trenches which will accelerate the composting process, The state-of-the-art facility will include an odor control biofilter and heat recovery from the compost piles. 
Construction started in October 2024 with the facility operating by December 2024. Total budget is approximately $700,000 and required funds have been obtained without WSWMD incurring long-term</t>
  </si>
  <si>
    <t>PROJECT PURPOSE AND BENEFITS</t>
  </si>
  <si>
    <t>PROJECT TIMELINE, MILESTONES, AND STATUS</t>
  </si>
  <si>
    <t>PROJECT PRINCIPAL EXPERIENCE</t>
  </si>
  <si>
    <t>PROJECT SUPPORT AND REGIONAL NEED;
Alignment with CEDS Objectives</t>
  </si>
  <si>
    <t>PROJECT COST, IDENTIFIED AND COMMITED FUNDS/FINANCING, AND FUNDING GAP</t>
  </si>
  <si>
    <t>RUTLAND COUNTY REGIONAL PRIORITY PROJECT LIST 2025</t>
  </si>
  <si>
    <t>Rutland City: Center &amp; Wales Redevelopment</t>
  </si>
  <si>
    <t>Advancing Vermont's Workforce Development</t>
  </si>
  <si>
    <t>Benson Village Store</t>
  </si>
  <si>
    <t>Regenerative Land Holdings: Green Mountain College Redevelopment</t>
  </si>
  <si>
    <t>Poultney Rec Hub</t>
  </si>
  <si>
    <t>Fair Haven Skyline: Good Jobs and Healthy Homes</t>
  </si>
  <si>
    <t>The Paramount Theatre:  Setting the Stage for Our Future</t>
  </si>
  <si>
    <t>Rutland Airport Business Park Phase II Expansion</t>
  </si>
  <si>
    <t>Community Health Brandon</t>
  </si>
  <si>
    <t>Rutland Town: Townwide Study of Water Needs</t>
  </si>
  <si>
    <t>Infrastructure (Water, Wastewater, Transportation), General Development (Mixed)</t>
  </si>
  <si>
    <t>Workforce Development</t>
  </si>
  <si>
    <t>Infrastructure (Public Facility), General Development (Mixed), Site Development for Specific Business</t>
  </si>
  <si>
    <t>General Development (Mixed)</t>
  </si>
  <si>
    <t>Infrastructure (Public Facility), Workforce Development, Business Development</t>
  </si>
  <si>
    <t>General Development (Industrial)</t>
  </si>
  <si>
    <t>Facility Development for Specific Business (Paramount Theater)</t>
  </si>
  <si>
    <t>Infratructure (Water)</t>
  </si>
  <si>
    <t>Infrastructure (Public Facility), Other (Health Care Access)</t>
  </si>
  <si>
    <t>Infrastructure (Water)</t>
  </si>
  <si>
    <t xml:space="preserve">Michael Doenges
Mayor, Rutland City
P.O. Box 969
Rutland, VT 05701
(802) 773-1800
Justin Belden
Belden Company 
15 Belden Road, Rutland, VT 05701
justin@beldencompany.com
(802) 773-9004 </t>
  </si>
  <si>
    <t>Vermont Adult Learning
David Justice, Associate Director
77 College Street, Suite 100
Burlington, VT 05401
djustice@vtadultlearning.org
(802) 923-3960</t>
  </si>
  <si>
    <t>Benson Village Trust Inc.
c/o Jean McKeever, President
438 Stony Point Road, Benson, VT 05743
jmckeever2@icloud.com
203-417-9716</t>
  </si>
  <si>
    <t>Town of Poultney
c/o Sarah Pelkey
9 Main Street
Poultney, VT 05764
poultneyeconomic@gmail.com</t>
  </si>
  <si>
    <t>Town of Poultney
c/o Sarah Pelkey
9 Main Street
Poultney, VT 05764
poultneyeconomic@gmail.com
802-287-4297</t>
  </si>
  <si>
    <t>Town of Fair Haven
5 North Park Place
Fair Haven, VT 05743
Fhmanager@comcast.net
(802) 265-3010</t>
  </si>
  <si>
    <t>Eric Mallette
Executive Director
The Paramount Theatre
Rutland, Vermont
(802) 775-0570 x202 (office)
(802) 282-7130 (cell)</t>
  </si>
  <si>
    <t xml:space="preserve">Airport Business Industrial Park
Attn:  David Loseby, President
364 Innovation Drive
Clarendon, VT  05759
802-773-8930
dloseby@tuttlepublishing.com </t>
  </si>
  <si>
    <t>Community Health Centers of the Rutland Region
71 Allen Street
Rutland, VT 05701
chogan@chcrr.org
603-504-2593</t>
  </si>
  <si>
    <t>Town of Rutland
181 Business Route 4
Center Rutland, VT 05736
bsweet@rutlandtown.com
(802) 773-2528</t>
  </si>
  <si>
    <t xml:space="preserve">Michael Doenges, Mayor
Ted Gillen, City Engineer
City of Rutland 
P.O. Box 969
Rutland, VT 05701
(802) 773-1800
Justin Belden
Belden Company 
15 Belden Road, Rutland, VT 05701
justin@beldencompany.com
(802) 773-9004 </t>
  </si>
  <si>
    <t>Kim Rupe Lennox, Director of Workforce Development
77 College Street, Suite 100
Burlington, VT 05401
krupelennox@vtadultlearning.org
802-490-3287</t>
  </si>
  <si>
    <t>Linda Peltier
P.O. Box 222
Benson, VT 05731
lrp4002@gmail.com
802-558-0321
Elisabeth Kulas
Project Manager Consultant
125 Kathy Drive
Rutland, VT 05701
kulasconsulting@gmail.com
802-558-4826</t>
  </si>
  <si>
    <t>Dan Norwood, Regenerative Land Holdings
1 Brennan Circle
Poultney, Vt 05764
dan@bhaktaspirits.com</t>
  </si>
  <si>
    <t>Joseph Gunter
Town of Fair Haven
5 North Park Place
Fair Haven, VT 05743
Fhmanager@comcast.net
(802) 265-3010</t>
  </si>
  <si>
    <t>Cooper Babbitt
Chamber &amp; Economic Development of the Rutland Region
67 Merchants Row, STE 104
Rutland, VT 05701
cooper@rutlandeconomy.com
(802) 770-7067</t>
  </si>
  <si>
    <t>Catherine Hogan
Community Health Centers of the Rutland Region
71 Allen Street
Rutland, VT 05701
chogan@chcrr.org
603-504-2593</t>
  </si>
  <si>
    <t>Bill Sweet
Town Administrator, Town of Rutland
181 Business Route 4
Center Rutland, VT 05736
bsweet@rutlandtown.com
(802) 773-2528</t>
  </si>
  <si>
    <t xml:space="preserve">The Rutland City Center &amp; Wales Redevelopment Project is focuses on the redevelopment of two primary arteries of historic Downtown Rutland.  It features both significant municipal upgrades and the redevelopment of a 50-year brownfield site with a new hotel, housing, and dining. </t>
  </si>
  <si>
    <t>VAL seeks to implement new Rutland-based trainings within additional high-need sectors including healthcare and the electrical and/or plumbing trades while continuing to sustain Energy Works and expand into other corners of the green energy industry. Continued funding would allow for the continuation of Energy Works and the development and execution of new training opportunities, enabling VAL to run at least 6 trainings in Rutland over 3 years, each 3-4 weeks in length, for up to 12 participants per training.</t>
  </si>
  <si>
    <t>For 150 years, the Benson Village Store served as the cornerstone for community and communication in Benson, literally in the heart of the village. It is where they could hang notices for town business, pick up small groceries, grab a quick sandwich, find that small hardware item, or a fishing line before heading out to the lake.  Benson Village Trust, Inc. intends to apply for funding (NBRC, CDS, VCDP) in early 2025, purchase the land and construct the new store once funds are secured. The store will open in 2026.</t>
  </si>
  <si>
    <t xml:space="preserve">This project consists of the redevelopment of the former Green Mountain College campus to a destination hotel, micro-distillery, and other facilities to bolster year round tourism and recharge Poultney’s economy. </t>
  </si>
  <si>
    <t>The Town of Poultney seeks to prioritize and implement its 2021 EPA Recreation Economy for Rural Communities Action plan and its 2023 ‘Town to Trails Master Plan’ which identified creation of an Outdoor Recreation Hub as a key element of its implementation plan. The master plan identified several locations in the community as potential sites for this type of community facility.</t>
  </si>
  <si>
    <t xml:space="preserve">The Good Jobs and Healthy Homes project will reactivate the former Mobile home factory in Fair Haven, VT. The factory will produce manufactured housing making home ownership affordable in our region again. </t>
  </si>
  <si>
    <t xml:space="preserve">The project to enhance The Paramount and its adjoining Richardson building in Rutland's historic downtown into an even more world-class, multi-use, multidimensional venue is one of the most transformative undertakings to take shape within the region in the last twenty years. This project will retain and revitalize the center of activity in the downtown.  </t>
  </si>
  <si>
    <t xml:space="preserve">This project seeks to expand the water and fire suppression systems of the Rutland Airport Business Park to allow for development of “Phase II” properties, which are currently not serviced by these systems.  </t>
  </si>
  <si>
    <t>With this project Community Health Centers of the Rutland Region (CHCRR) will improve access to comprehensive care for residents in one of the most rural parts of the county with the expansion of Community Health (CH) Brandon. This project will expand existing primary care, behavioral health, care management and pharmacy services and add dental care, increasing the square footage of the current health center facility by 45%. CH Brandon serves the 4,129 residents of Brandon and the additional 4,980 residents in the surrounding communities of Pittsford, Goshen, Leicester, Whiting and Sudbury.</t>
  </si>
  <si>
    <t xml:space="preserve">This project seeks to complete a water study for the Town of Rutland to determine the future of their municipal water system(s) and effectively plan for future development. </t>
  </si>
  <si>
    <t>Total Score</t>
  </si>
  <si>
    <t>Priority</t>
  </si>
  <si>
    <t>CVEDC PRIORITY PROJECT LIST 2025</t>
  </si>
  <si>
    <t>Project Name:</t>
  </si>
  <si>
    <t>Greenway College</t>
  </si>
  <si>
    <t xml:space="preserve">Waitsfield Community Wastewater </t>
  </si>
  <si>
    <t>Country Club Road</t>
  </si>
  <si>
    <t xml:space="preserve">Isabel Circle Extension
</t>
  </si>
  <si>
    <t>Montpelier Downtown Building Flood Resilience</t>
  </si>
  <si>
    <t>Woody Ave Development</t>
  </si>
  <si>
    <t>Jones Brothers Office Building</t>
  </si>
  <si>
    <t>Dessureau Machines Relocation</t>
  </si>
  <si>
    <t>CVMC Facility Upgrade</t>
  </si>
  <si>
    <t>Plainfield Rises: Flood Recovery and Revitalization</t>
  </si>
  <si>
    <t>Workforce Development
Business Development
Higher Education</t>
  </si>
  <si>
    <t>Infrastructure</t>
  </si>
  <si>
    <r>
      <rPr>
        <sz val="11"/>
        <color indexed="8"/>
        <rFont val="Arial"/>
        <family val="2"/>
      </rPr>
      <t>Infrastructure - Water
Infrastructure - Wastewater
Infrastructure - Public Facility
General Development - Commercial
General Development - Residential</t>
    </r>
    <r>
      <rPr>
        <sz val="11"/>
        <color indexed="8"/>
        <rFont val="Times Roman"/>
      </rPr>
      <t xml:space="preserve">
</t>
    </r>
  </si>
  <si>
    <r>
      <rPr>
        <sz val="11"/>
        <color indexed="8"/>
        <rFont val="Arial"/>
        <family val="2"/>
      </rPr>
      <t>Infrastructure - Water
Infrastructure - Wastewater
Infrastructure -Other
General Development - Commercial
General Development - Residential</t>
    </r>
    <r>
      <rPr>
        <sz val="11"/>
        <color indexed="8"/>
        <rFont val="Times Roman"/>
      </rPr>
      <t xml:space="preserve">
</t>
    </r>
  </si>
  <si>
    <t>Infrastructure – Other
General Development - Mixed</t>
  </si>
  <si>
    <t xml:space="preserve">Infrastructure - Wastewater
Infrastructure - Public Facility
General Development - Residential
</t>
  </si>
  <si>
    <t>Site Facility Development for a Specific Business,
Workforce Development</t>
  </si>
  <si>
    <t>Site Facility Development for a Specific Business</t>
  </si>
  <si>
    <t>Infrastructure - Public Facility</t>
  </si>
  <si>
    <r>
      <rPr>
        <sz val="11"/>
        <color indexed="8"/>
        <rFont val="Arial"/>
        <family val="2"/>
      </rPr>
      <t>Infrastructure - Water
Infrastructure - Wastewater
Infrastructure -Other
General Development - Residential
General Development - Mixed
Workforce Development
Business Development</t>
    </r>
    <r>
      <rPr>
        <sz val="11"/>
        <color indexed="8"/>
        <rFont val="Times Roman"/>
      </rPr>
      <t xml:space="preserve">
</t>
    </r>
  </si>
  <si>
    <t xml:space="preserve">Kristin Cantu, Program Manager, Greenway Institute
</t>
  </si>
  <si>
    <t>Joshua Schwartz, Executive Director, Mad River Valley Planning District</t>
  </si>
  <si>
    <t>Joshua Jerome, Community and Economic Development Specialist, City of Montpelier</t>
  </si>
  <si>
    <t>Gabriel LaJeunesse, AACRED Managing Director</t>
  </si>
  <si>
    <t>Jon Copans, Montpelier Strong, Commission Executive Director,</t>
  </si>
  <si>
    <t>Thomas Leitz, Municipal Manager, Waterbury</t>
  </si>
  <si>
    <t>Scott McLaughlin, Director, VT Granite Museum of Barre</t>
  </si>
  <si>
    <t xml:space="preserve">Mark Dessureau, President, Dessureau Machines Inc. </t>
  </si>
  <si>
    <t>Paul DeDominicas, UVM Health</t>
  </si>
  <si>
    <t>Karen Hatcher, Town of Plainfield, Grants Administration
Project Lead, Master Recovery Plan and Community Revitalization</t>
  </si>
  <si>
    <t xml:space="preserve">Mark Somerville, Founding President, Greenway Institute
</t>
  </si>
  <si>
    <t>John Abbott, Town Administrator</t>
  </si>
  <si>
    <t>Jon Copans, Montpelier Strong, Commission Executive Director</t>
  </si>
  <si>
    <t>Joseph Voci, Director Plant Operations, CVMC</t>
  </si>
  <si>
    <t>Karl Bissex, Plainfield, Selectboard Chair</t>
  </si>
  <si>
    <t xml:space="preserve">The Greenway project envisions the creation of an entirely new engineering college on the former VCFA campus in Montpelier. The project presents a disruptive new model for undergraduate engineering education that’s better for students, better for Vermont’s green tech sector, and better for the world. Greenway is developing a radically rethought curriculum. Our new approach responds to the sustainability imperative, the realities of AI, and the accelerating rate of technological change - while cutting away the accretion of disconnected topics that characterize most curricula. </t>
  </si>
  <si>
    <t>The Waitsfield Community Wastewater Project will develop municipal wastewater infrastructure to serve Waitsfield’s twin villages of Irasville and Waitsfield Village, providing for the existing and future needs of the broader Mad River Valley. The Project consists of wastewater collection from homes and businesses in Waitsfield Village &amp; Irasville, conveyance to the town-owned disposal site (Munn Site), and advanced wastewater treatment &amp; disposal of 89k gallons per day (gpd). The Project will build more housing and support economic expansion by creating 19,187 gpd of capacity for new connections. In addition, the project will protect water quality, safeguard human health, and replace aging systems by retiring 111 existing in-ground private wastewater systems that are aging, failing, and/or environmentally risky (65,697 gpd).</t>
  </si>
  <si>
    <t xml:space="preserve">The Country Club Road development project presents an opportunity to create 300-500 dwelling units comprised of rental and ownership options from affordable to market rate, surrounded by outdoor recreational amenities including walking-biking paths and athletic fields for recreational programming. Additional uses for the site identified by the community include childcare, small retail and a community/recreation center. The project represents one of the largest housing projects in the region in decades and could result in an additional 700 residents living in Montpelier contributing to the social and economic vitality of the Capital of Vermont. To accommodate the level of development planned requires a new pump station located adjacent to the round-about on Rte. 2, just southwest of the subject property. The existing pump station is the City’s most challenging with a deep wet well and complicated river crossing. With its close proximity to the Winooski River, this asset is susceptible to flood waters so the new station will be designed to be resilient against future flooding. The water and sewer mains along Rte. 2 from the pump station to Agway, under Rte. 2 to Country Club Road, under a railroad siding and up the road to the subject site all need to be upsized. In total, approximately 1,900’ of water and wastewater lines need to be installed. </t>
  </si>
  <si>
    <t xml:space="preserve">This is a shovel ready project to create sixty-one units of housing in Montpelier, out of the flood zone, within close proximity of work centers in Montpelier, Berlin and Barre.  Ten lots are set aside for four-plexus, with the twenty-one lots for single family homes. Sponsors are seeking a strategic partnership with the City of Montpelier for this project.  If approved, the strategic partnership to build roads and infrastructure will significantly increase equity in housing. By sharing the costs, this collaboration will make it feasible to develop more “missing-middle” housing, which includes affordable options for middle-income families who often find themselves priced out of both low-income housing and high-end real estate. </t>
  </si>
  <si>
    <t xml:space="preserve">By providing a roadmap for Montpelier’s downtown property owners to make their buildings flood resilient, the Montpelier Downtown Building Flood Resilience Assessment Project will take an important step in addressing the city’s flood vulnerability. As a result this project will contribute to the economic resilience of the city and the region. The Montpelier Commission for Recovery and Resilience is proposing to deploy a community-wide assessment of flood-prone downtown buildings to provide a guide to property owners. Performed by professional engineers and architects, this survey will provide an individualized list of recommended measures that would inform the flood-proofing of the building along with the potential cost-effectiveness of each measure. The customized list of measures will be coupled with building-specific elevation data to provide owners with a detailed understanding of what levels of water they should plan for when making decisions about their space and how to best utilize it.  </t>
  </si>
  <si>
    <t>The Town of Waterbury owns a 3.5-acre property nestled between High Street and Hillcrest Terrace.  In an effort to spur housing development, the Town has begun a process to utilize the site for housing development.  The Town has worked with Grenier Engineering to survey the site and develop a draft subdivision plan, which consists of a number of lots that could accommodate both single family and multi-family housing.  At this stage we envision approximately 3 single family homes, and 6-12 multi-family units.  The final number of housing units will ultimately be determined by the selectboard after extensive community input.</t>
  </si>
  <si>
    <t xml:space="preserve">The Vermont Granite Museum of Barre currently has four classrooms, which were originally intended for teaching courses in design and fabrication within the stone arts as well as for providing job training spaces for those from Central Vermont schools, nonprofits, and state agencies with whom the museum partners. As the need for job training increases and the stone arts classes fill, it has become clear that more space is needed to conduct both of these important museum functions. Working with regional partners since 2015, the museum has approximately 30 job training participants a year who work for 6 to 52 weeks. The museum provides training in computer use, research, materials management, customer service, marketing, event management, facilities maintenance, exhibit/product display, and other administrative services. The renovated Jones Brothers office building will provide dedicated training spaces for those that are part of the museum's job training experiences conducted in partnership with Central Vermont high schools (Special Education and Work-based Learning), Vermont Associates for Training and Development (Senior Community Service Employment Program), Vermont Department for Children and Families (Reach Up Program), Vermont Department of Labor (Vermont Youth Employment Program), and Washington County Mental Health (Vocational Support Services). </t>
  </si>
  <si>
    <t>Dessureau Machines received significant damage from the July 2023 and 2024 flooding events in Barre. We can no longer afford to keep our critical CNC machining equipment at our current location in Barre without risking another flooding event. We are in the process of moving to a new location in Berlin with new equipment from our insurance and grant funds. The new location in Berlin at 3104 Airport Road is not large enough for all of our existing equipment and employees along with our new equipment. The Berlin location is currently going through an expansion to be able to move all our employees, equipment, and office space to one facility outside the flood plain.</t>
  </si>
  <si>
    <t xml:space="preserve">The generator control systems in place at The University of Vermont Health Network Central Vermont Medical Center (CVMC) play a vital role in ensuring seamless operation of two generator systems that provide backup power. These controls systems are responsible for ensuring that power is distributed efficiently and without interruption. In addition, the systems are equipped with a generator paging function, which serves as a critical alert mechanism in the event of faults or status changes. The current generator control equipment has reached the end of its useful life. This equipment has been in place for approximately 20 years. While the generators are in like new condition, the controls are not repairable and has not been for several years. Having outdated controls in place makes it difficult for our maintenance technicians to repair or receive manufacturer support. The controls are no longer able to meet the demands of the system and need to be replaced. </t>
  </si>
  <si>
    <t xml:space="preserve">Plainfield was devastated during the July 2024 flood, with more than 30 housing units (including multi-family buildings) destroyed or declared uninhabitable. This flooding event was preceded by a similarly destructive flood in July 2023.  With the increasing frequency of such destructive events, forecasted to be more frequent and more extreme in the level of destruction, it is imperative that high hazard areas of human development in Plainfield need to be moved away from the river to enable our community to have a resilient and constructive future.   </t>
  </si>
  <si>
    <t>Franklin County Regional Priority Projects List 2025</t>
  </si>
  <si>
    <t>St. Albans Town Industrial Park</t>
  </si>
  <si>
    <t>Montgomery Village Septic System</t>
  </si>
  <si>
    <t>Fairfax Water/Wastewater Project</t>
  </si>
  <si>
    <t>Village of Enosburg Falls: Solar Project</t>
  </si>
  <si>
    <t>Highgate Village Core</t>
  </si>
  <si>
    <t>6 South River St. Rehab-Hotel Riviere</t>
  </si>
  <si>
    <t>Brigham Academy</t>
  </si>
  <si>
    <t>Common School (East Fairfield)</t>
  </si>
  <si>
    <t>124 First St Redevelopment &amp; 120 First St. Renovation</t>
  </si>
  <si>
    <t>St. Albans Bay Village District W/WW</t>
  </si>
  <si>
    <t>Infrastructure: Water, Wastewater, Broadband, Transportation, Public Facility, Other</t>
  </si>
  <si>
    <t>Infrastructure: W/WW</t>
  </si>
  <si>
    <t>Infrastructure: Site/Facility Development for Specific Business</t>
  </si>
  <si>
    <t>Infrastructure:  Water/Wastewater</t>
  </si>
  <si>
    <t>General Development/Affordable Housing</t>
  </si>
  <si>
    <t>General Development: Industrial, Commercial, Residential, Mixed</t>
  </si>
  <si>
    <t>Infrastructure: Water/Wastewater</t>
  </si>
  <si>
    <t>Franklin County Industrial Development Corporation (FCIDC), 2 N. Main St., 4th Floor, St. Albans, VT 05478.</t>
  </si>
  <si>
    <t>Town of Montgomery</t>
  </si>
  <si>
    <t>Village of Enosburg Falls</t>
  </si>
  <si>
    <t>Town of Highgate</t>
  </si>
  <si>
    <t>Heidi Britch-Valenta, Grant Specialist/Project Coordinator 120 First Street, Swanton hbvalenta@swanton.net  802-582-0253</t>
  </si>
  <si>
    <t>Northwest Regional Planning Commission (NRPC), 75 Fairfield St., St. Albans, VT 05478</t>
  </si>
  <si>
    <t>Town of St. Albans</t>
  </si>
  <si>
    <t>Franklin County Industrial Development Corporation (FCIDC), contact Tim Smith, 802-542-2194 or tim@fcidc.com.</t>
  </si>
  <si>
    <t xml:space="preserve">Charlie Hancock, Chair of the Montgomery Selectboard, at 617-548-3566 or montgomeryselectboard.charlie@gmail.com </t>
  </si>
  <si>
    <t>Sarah Hadd, Town Manager 802-824-6111x16                    12 Buck Hollow Road, Fairfax, VT 05454</t>
  </si>
  <si>
    <t>John Dasaro, Village Manager, 42 Village Dr. Enosburg Falls, VT 05450   802-933-4443</t>
  </si>
  <si>
    <t>Carrie Johnson, Interim Town Administrator  townadmin@highgatevt.org  (802)868-4922</t>
  </si>
  <si>
    <t>William Sheets, Swanton Village Manager 120 First St. Swanton wsheets@swanton.net  802-868-3397</t>
  </si>
  <si>
    <t xml:space="preserve">Greta Brunswick
gbrunswick@nrpcvt.com
</t>
  </si>
  <si>
    <t>Sean Adkins, Town Manager             s.adkins@stalbanstown.com    802-734-4389</t>
  </si>
  <si>
    <t>FCIDC has invested more than $3.5 million into the St. Albans Town Industrial Park and needs an additional $1.5 million to finish the infrastructure.  In the past, FCIDC has secured funding through Northern Border Regional Commission and the USDA Rural Business Development Grant program to fund engineering and permitting costs to make two lots ready for development.  On December 11, 2024, FCIDC received a serious offer to purchase one of the lots for $900,000. Additional funds will be needed to finish all of the infrastructure in 2025.</t>
  </si>
  <si>
    <t>New, distributed public wastewater collection, conveyance, treatment and disposal system to serve 215-225 homes and businesses. The goal is to replace and eliminate non-complying and non-performing on-site septic systems, while also allowing the needed capacity for growth in Montgomery's primary Village Center.</t>
  </si>
  <si>
    <t xml:space="preserve">Fairfax’s water and sewer infrastructure dates back to the 1980s and is at capacity, limiting infill development, commercial construction, and job growth.  The town’s only industrial employer recently connected to the utility but is severely limited in usage types due to a moratorium on water and the wastewater treatment facility not having sufficient capacity for industrial wastewater.
The 2021 recommended total project cost is $1,200,000.  State revolving loan money has been requested.  Fairfax seeks funding options that will not create an undue burden on rate payers. </t>
  </si>
  <si>
    <t>The Village is working with a solar developer to install a 2.11 MW solar field on Village property.  The project is located 2.5 miles from the Village. As part of the project to which grant funding would significantly help support is the project's interconnection cost.  The cost of upgrading the power lines from the Village's substation to the solar project.  The project will move Enosburg's light department closer to being 100% renewable.  This will increase the appeal of the Village's industrial park.</t>
  </si>
  <si>
    <t>The town acquired property in the center of Highgate known as the Village Core Property, and has been planning for possible commercial development (retail or restaurant), senior housing and a new public library and community center.  This project will develop a community wastewater and water system to serve the Village Core Property in addition to the surrounding village area.  The Town has received 4.6M in Village ARPA funds for this project, with the balance committed from local sources.  The Town is also working to develope a Community Public Water Supply system to serve the Village Core Property by extending the drinking water well at the Highgate Arena south the Village Core.  The Town is still seeking funding to support the water supply component of the project.</t>
  </si>
  <si>
    <t>The structure was demolished in early 2023 and is awaiting further action by Swanton Village.  Additional soil sampling is planned, and the Corrective Action Plan has been approved.  The village is planning to market the property once all Brownfields concerns have been resolved.</t>
  </si>
  <si>
    <t>A former middle school, Brigham Academy, was vacated in 1986 when the adjacent elementary and middle school was opened.  A private developer is evaluating the property with an eye to converting it into much-needed senior housing.  A preliminary set of plans for the building is available.  The building has had little or no activity since its closure in 1986; the Town has made an effort to maintain the structure, which included putting a new roof on it and boarding up the windows so it remains in good structural condition.  The planning grant is complete.  Voters approved by ballot the sale of the building for $1 to developer.</t>
  </si>
  <si>
    <t>Greta Brunswick of Northwest Regional Planning is working with Fairfield on this project.  A steering committee is actively engaged in the project and is putting together a plan to take to the selectboard in advance of applying for CDBG funds.</t>
  </si>
  <si>
    <t>This project is in its preliminary design. The Village is working with architects and contractors for design and construction.  They are working with NRPC and VCDP on a clean- up plan and funding. Construction of the new building will go on the Village's March ballot. If approved, finalizing design and permitting will begin in March, 2025.</t>
  </si>
  <si>
    <t>The Town of St. Albans is loking at a Master Plan/Revisioning of entire St. Albans Bay Village Disrict that includes TOD planning, streetscape improvements, and a new 'Village Center' Zoning District as well as improvements to assets for use as communit/recreation spaces. The town received municipal planning grant in December, 2023.  Final report due out in January, 2025.      The St. Albans Bay restoration project will include a water/wastewater extension to the bay at the cost of $10M.  In addition to that, the Town will be looking to restore the Bay Park stonehouse at a cost of $2M.</t>
  </si>
  <si>
    <t>Job Creation</t>
  </si>
  <si>
    <t>ONE</t>
  </si>
  <si>
    <t>T</t>
  </si>
  <si>
    <t>TWO</t>
  </si>
  <si>
    <t>THREE</t>
  </si>
  <si>
    <t>FOUR</t>
  </si>
  <si>
    <t>FIVE</t>
  </si>
  <si>
    <t>SIX</t>
  </si>
  <si>
    <t>SEVEN</t>
  </si>
  <si>
    <t>EIGHT</t>
  </si>
  <si>
    <t>NINE</t>
  </si>
  <si>
    <t>TEN</t>
  </si>
  <si>
    <t>GBIC REGIONAL PRIORITY PROJECT LIST 2025</t>
  </si>
  <si>
    <t>Bolton Valley CWS</t>
  </si>
  <si>
    <t xml:space="preserve">South End Water Collection </t>
  </si>
  <si>
    <t>Town of Shelburne Wastewater
Plant Consolidation &amp; Modernization</t>
  </si>
  <si>
    <t xml:space="preserve">Trader Lane </t>
  </si>
  <si>
    <t>Essex Junction Train Station</t>
  </si>
  <si>
    <t>The University of Vermont Medical Center Health Care Workforce Training Center</t>
  </si>
  <si>
    <t>Winooski Community Center</t>
  </si>
  <si>
    <t>Construction Weatherization Manufacturing</t>
  </si>
  <si>
    <t>ECE Workforce</t>
  </si>
  <si>
    <t>Reconnecting Bank Cherry</t>
  </si>
  <si>
    <t>Infrastructure: Water and Sewer</t>
  </si>
  <si>
    <t xml:space="preserve"> Infrastructure: Water / Wastewater and General Development: Mixed</t>
  </si>
  <si>
    <t xml:space="preserve"> Infrastructure: Water/ Wastewater/ Transportation and General Development: Mixed</t>
  </si>
  <si>
    <t>Bolton Valley Resort</t>
  </si>
  <si>
    <t>Nicole Losch, Grants Director City of Burlington Office of the Clerk &amp; Treasurer 149 Church Street Burlington, VT 802 391 6809</t>
  </si>
  <si>
    <t>Town of Shelburne</t>
  </si>
  <si>
    <t>Town of Williston</t>
  </si>
  <si>
    <t>City of Essex Junction</t>
  </si>
  <si>
    <t>Paul DeDominicas, Network Director of the Grant Office, 40 IDX drive Burlington VT 05403 Phone: 518-335-9624 Email paul.dedominicas@uvmhealth.org</t>
  </si>
  <si>
    <t>City of Winooski / Champlain Housing Trust</t>
  </si>
  <si>
    <t>Business and Workforce Development
131 Church Street, Suite 209
Burlington, VT 05401
Alex Bacheller: 802-829-6047, abacheller@burlingtonvt.gov
Rebecca Reese: 802- 865-7533, rreese@burlingtonvt.gov</t>
  </si>
  <si>
    <t>Nicole Losch, Grants Director
City of Burlington Office of the Clerk &amp; Treasurer
149 Church Street
Burlington VT 05401
802-391-6809
nlosch@burlingtonvt.gov</t>
  </si>
  <si>
    <t>Leanne Deschenes, Admin Assistant, Bolton Valley Community Water and Sewer, LLC, leanne@boltonvalley.com, (802) 434-6855</t>
  </si>
  <si>
    <t>Megan Moir, Water Resources Division Director
City of Burlington Department of Public Works
235 Penny Lane
Burlington VT 05401
802-734-4595
mmoir@burlingtonvt.gov</t>
  </si>
  <si>
    <t>Matt Lawless, Town Manger, 
802-965-5111, mlawless@shelburnevt.org</t>
  </si>
  <si>
    <t xml:space="preserve">Erik Wells, Town Manager 878-0919, ewells@willistontown.com </t>
  </si>
  <si>
    <t>Regina Mahony, City Manager, 802-878-6944 x 1602, rmahony@essexjunction.org</t>
  </si>
  <si>
    <t xml:space="preserve">Betsy Hassan, Director of Nursing Education and Professional Development 111 Colchester Ave. Burlington VT 05401 Phone: 802-318-6794 email: betsy.hassan@uvmhealth.org
Jerry Baake, Director of Workforce Development, 462 Shelburne Rd Burlington VT 05401 Email: jerry.baake@uvmhealth.org  </t>
  </si>
  <si>
    <t>Ray Coffey, Community Services Director, 27 W Allen St, Winooski VT 05404, 802-373-0050, rcoffey@winooskivt.gov;
Michael Monte, CEO, Champlain Housing Trust, 88 King St, Burlington, VT 05401, 802-862-6244, mmonte@champlainhousingtrust.org</t>
  </si>
  <si>
    <t>City of Burlington, Business and Workforce Development
•
Alex Bacheller, Workforce Development Manager, abacheller@burlingtonvt.gov
•
Rebecca Reese, Early Learning &amp; Workforce Manager, rreese@burlingtonvt.govy</t>
  </si>
  <si>
    <t xml:space="preserve">City of Burlington, Business and Workforce Development
•
Alex Bacheller, Workforce Development Manager, abacheller@burlingtonvt.gov
</t>
  </si>
  <si>
    <t>Laura Wheelock, Technical Services Division Director
City of Burlington Department of Public Works
645 Pine Street Suite A
Burlington VT 05401
802-338-2125
lwheelock@burlingtonvt.gov</t>
  </si>
  <si>
    <t>Wastewater system</t>
  </si>
  <si>
    <t>This project will support the city’s ongoing investments in reducing combined sewer overflows (CSOs), increase compliance with state and federal clean water regulations, and provide capacity for wastewater connections to support new housing construction. Without upgrading and constructing new stormwater and wastewater infrastructure, additional housing units cannot be constructed in the South End.</t>
  </si>
  <si>
    <t>Consolidate and modernize 
wastewter system</t>
  </si>
  <si>
    <t>Trader Lane construction of grid street in Tafts Corners area</t>
  </si>
  <si>
    <t>New train station for Amtrak service</t>
  </si>
  <si>
    <t>The University of Vermont Medical Center (UVMMC) seeks to address the critical need for nursing workforce development by creating a modern clinical education and training space through the refurbishment of underutilized space on our campus. The space will include one classroom space with telepresence, one low fidelity simulation lab, one high fidelity simulation lab, one simulation control room, and one conference room that has the capability for telepresence with local academic partners</t>
  </si>
  <si>
    <t>Rehab the O'Brien Community Center with better services / programming</t>
  </si>
  <si>
    <t>Burlington’s Construction, Weatherization, and Manufacturing Workforce Program provides free training for careers in construction, weatherization, HVAC/heat pump installation, and advanced manufacturing to people living in the Greater Burlington Area. The program is managed by the City of Burlington and trainings are delivered by local educational institutions.</t>
  </si>
  <si>
    <t>The City of Burlington’s Early Learning Initiative First Steps Training Program (FSTP) and Substitute Teacher Pool is a two-prong approach to increase the number of qualified early educators and develop a flexible and stable solution for substitute staffing needs. This project will offer training and develop a substitute staffing system that will prepare the local workforce to meet the current demand and
support growth of new childcare centers planned for construction in Burlington’s downtown and south end.</t>
  </si>
  <si>
    <t>Reconnecting Bank Street and Cherry Street will rebuild sections of the downtown street grid to establish new, direct access to public transit, reduce emissions and travel time for all modes of transportation, improve public safety and residents’ quality of life, and establish new opportunities to rebuild community and improve economic conditions in the heart of downtown
Burlington. This project is partially funded, but for costs related to expanded water and wastewater infrastructure necessary to support redevelopment in the immediate project area.</t>
  </si>
  <si>
    <t>GMEDC REGIONAL PRIORITY PROJECT LIST 2025</t>
  </si>
  <si>
    <t>Orange County Parent Child Center, Randolph</t>
  </si>
  <si>
    <t>Maple Mountain Family Medicine Residency Program (Randolph)</t>
  </si>
  <si>
    <t>Historic Telegraph Building (WRJ)</t>
  </si>
  <si>
    <t xml:space="preserve">Topsham Community Hall restoration </t>
  </si>
  <si>
    <t>Norwich Community Collaborative</t>
  </si>
  <si>
    <t>The Fairlee Consortium</t>
  </si>
  <si>
    <t>Randolph Cultivator</t>
  </si>
  <si>
    <t>Little Rivers Health Care (Wells River)</t>
  </si>
  <si>
    <t>Norwich Farmers' Market Expansion</t>
  </si>
  <si>
    <t>Center for Ag and Food Entrepreneurship (Randolph)</t>
  </si>
  <si>
    <t>Childcare</t>
  </si>
  <si>
    <t>Other: Community Center Development, historic preservation</t>
  </si>
  <si>
    <t>General Development: Commercial, Residential, Mixed</t>
  </si>
  <si>
    <t>Workforce Development &amp; Business Development</t>
  </si>
  <si>
    <t>Site/Facility Development for a Specific Business</t>
  </si>
  <si>
    <t xml:space="preserve">General Development: Mixed; Site/Facility Development for Specific Business; Business Development </t>
  </si>
  <si>
    <t>Workforce Development, Other: Education and training in agriculture, food and forestry</t>
  </si>
  <si>
    <t>Erika Hoffman-Kiess, GMEDC, 35 Railroad Row, Suite 101, White River Junction, VT 05001 erika@gmedc.com</t>
  </si>
  <si>
    <t>Nicole Marcheterre, Program Administrator, Maple Mountain Consortium at Gifford Health Care 44 South Main Street, Randolph VT 05060 mmarcheterre@giffordhealthcare.org 802-375-5014</t>
  </si>
  <si>
    <t>Michelle Ollie, President The Center for Cartoon Studies POBOX125 White River Junction, VT 05001 (802) 295-3319 Office ollie@cartoonstudies.org cartoonstudies.org</t>
  </si>
  <si>
    <t>Megan Clark, Topsham Community Hall Committee, PO Box 51 West Topsham VT 05086 603-667-6123</t>
  </si>
  <si>
    <t>Jess Phelps Norwich Community Collaborative, Inc. 344 Main Street P.O. Box 625 Norwich, VT 05055 admin@norwichcommunitycollaborative.org</t>
  </si>
  <si>
    <t>1. Gryphon ○ Chapman's General ■ Travis Noyes; travisnoyes@gmail.com ■ Barrett Brown ■ 491US5N,Fairlee, VT 05045 2. TheDenison ○ Appleseed Development LLC ■ JonahRichard; (908) 265-2360; 404 US 5 N, Fairlee, VT 05045 ■ Travis Noyes ■ 472US5N, Fairlee, VT 05045 3. Bridge + Main ○ Village Ventures LLC ■ JonahRichard (as above)</t>
  </si>
  <si>
    <t>Abbey Salomon, Program Manager – Cultivator, Inc., PO Box 146 Randolph, VT 05064 abbey@cultivatorvt.com</t>
  </si>
  <si>
    <t>Andy Barter, abarter@littlerivers.org, Little Rivers Health Care 4628 Main St. Newbury, VT 05051 802-222-3023</t>
  </si>
  <si>
    <t xml:space="preserve">Peggy Allen, 2514 Jericho Road, White River Junction, VT 05001 Peggy.allen1@gmail.com 847-867-2374  and           Eileen Lambert, 4561 Jericho Street, White River Junction, VT 05001 eileenlambert8@gmail.com  203-231-9332                 </t>
  </si>
  <si>
    <t>Glenn Evans, Executive Director Center for Ag and Food Entrepreneurship VT State University 124 Admin Drive Randolph Center, VT 05061 glenn.evans@vermontstate.edu 802-261-5943</t>
  </si>
  <si>
    <t>Same as above</t>
  </si>
  <si>
    <t>Maple Mountain Consortium, address as above</t>
  </si>
  <si>
    <t>Town of Topsham PO Box 69 East Topsham, VT 05076 802-439-5505</t>
  </si>
  <si>
    <t xml:space="preserve">Addition to 2. The Denison - Barrett Brown (as above), 
 Deecie Denison deecie49@gmail.com  </t>
  </si>
  <si>
    <t xml:space="preserve">As above &amp; Erika Hoffman-Kiess, Executive Director – Green Mountain Economic Development Corporation, 
35 Railroad Row, Suite 101, White River Junction, VT 05001 erika@gmedc.com  </t>
  </si>
  <si>
    <t>Upper Valley Agricultural Association, PO Box 525, Norwich, VT 05055</t>
  </si>
  <si>
    <t>Develop the Enterprise Center in Randolph as a childcare center</t>
  </si>
  <si>
    <t>Training the next generation of primary care physicians in rural communities.</t>
  </si>
  <si>
    <t>Purchase and renovation of historic Telegraph Building into production lab, renovated studio space, new public gallery, and a meeting space for collaborative community projects and events at the Center for Cartoon Studies.</t>
  </si>
  <si>
    <t>Restoration of a vacant Community Hall to return the facility to public use for fully accessible social, economic, and public health services and activities.</t>
  </si>
  <si>
    <t>Restoration and renovation of Norwich’s historic Grange Hall (1892) as a multi-purpose community center for year-round use.</t>
  </si>
  <si>
    <t xml:space="preserve"> 1) The Gryphon - 8 apartments (4 for existing homeless through VHIP program, 4 units for middle-income households.) 2) The Denison - Mixed use development of up to 4 ground level retail spaces and 22 apartments. 3) Bridge + Main - Demolition/renovation of three existing structures resulting in 19 of deed-restricted
 affordable housing.</t>
  </si>
  <si>
    <t>Develop physical infrastructure for the innovation center and business support hub</t>
  </si>
  <si>
    <t>Expansion and renovation of a Federally Qualified Health Center primary care clinic in Wells River, VT.</t>
  </si>
  <si>
    <t>Site purchase and improvement, and building construction to provide a year-round site for the Norwich Farmers Market and space for farm education.</t>
  </si>
  <si>
    <t>A new program on the Randolph campus, supporting the business and workforce development needs of agriculture, food, and forestry sectors.</t>
  </si>
  <si>
    <t>Lake Champlain Islands REGIONAL PRIORITY PROJECT LIST 2025</t>
  </si>
  <si>
    <r>
      <t xml:space="preserve">South Hero Community Wastewater Project
</t>
    </r>
    <r>
      <rPr>
        <i/>
        <sz val="12"/>
        <color theme="1"/>
        <rFont val="Aptos Narrow"/>
        <family val="2"/>
        <scheme val="minor"/>
      </rPr>
      <t>South Hero</t>
    </r>
  </si>
  <si>
    <r>
      <t xml:space="preserve">Alburgh Village Wastewater Improvements 
</t>
    </r>
    <r>
      <rPr>
        <i/>
        <sz val="12"/>
        <color theme="1"/>
        <rFont val="Aptos Narrow"/>
        <family val="2"/>
        <scheme val="minor"/>
      </rPr>
      <t>Alburgh</t>
    </r>
  </si>
  <si>
    <r>
      <t xml:space="preserve">Faywood Road Apartments
</t>
    </r>
    <r>
      <rPr>
        <i/>
        <sz val="12"/>
        <color theme="1"/>
        <rFont val="Aptos Narrow"/>
        <family val="2"/>
        <scheme val="minor"/>
      </rPr>
      <t>Grand Isle</t>
    </r>
  </si>
  <si>
    <r>
      <rPr>
        <b/>
        <sz val="12"/>
        <color theme="1"/>
        <rFont val="Aptos Narrow"/>
        <family val="2"/>
        <scheme val="minor"/>
      </rPr>
      <t xml:space="preserve"> Grand Isle Town Green</t>
    </r>
    <r>
      <rPr>
        <sz val="12"/>
        <color theme="1"/>
        <rFont val="Aptos Narrow"/>
        <family val="2"/>
        <scheme val="minor"/>
      </rPr>
      <t xml:space="preserve">
</t>
    </r>
    <r>
      <rPr>
        <i/>
        <sz val="12"/>
        <color theme="1"/>
        <rFont val="Aptos Narrow"/>
        <family val="2"/>
        <scheme val="minor"/>
      </rPr>
      <t>Grand Isle</t>
    </r>
  </si>
  <si>
    <r>
      <rPr>
        <b/>
        <sz val="12"/>
        <color theme="1"/>
        <rFont val="Aptos Narrow"/>
        <family val="2"/>
        <scheme val="minor"/>
      </rPr>
      <t>CIDER Facility Phase 1</t>
    </r>
    <r>
      <rPr>
        <sz val="12"/>
        <color theme="1"/>
        <rFont val="Aptos Narrow"/>
        <family val="2"/>
        <scheme val="minor"/>
      </rPr>
      <t xml:space="preserve">
</t>
    </r>
    <r>
      <rPr>
        <i/>
        <sz val="12"/>
        <color theme="1"/>
        <rFont val="Aptos Narrow"/>
        <family val="2"/>
        <scheme val="minor"/>
      </rPr>
      <t>South Hero</t>
    </r>
  </si>
  <si>
    <r>
      <rPr>
        <b/>
        <sz val="12"/>
        <color theme="1"/>
        <rFont val="Aptos Narrow"/>
        <family val="2"/>
        <scheme val="minor"/>
      </rPr>
      <t>Knight Point State Park Pickleball Initiative</t>
    </r>
    <r>
      <rPr>
        <sz val="12"/>
        <color theme="1"/>
        <rFont val="Aptos Narrow"/>
        <family val="2"/>
        <scheme val="minor"/>
      </rPr>
      <t xml:space="preserve">
North</t>
    </r>
    <r>
      <rPr>
        <i/>
        <sz val="12"/>
        <color theme="1"/>
        <rFont val="Aptos Narrow"/>
        <family val="2"/>
        <scheme val="minor"/>
      </rPr>
      <t xml:space="preserve"> Hero</t>
    </r>
  </si>
  <si>
    <r>
      <t xml:space="preserve">Island Arts Barn Venue Renovation
</t>
    </r>
    <r>
      <rPr>
        <i/>
        <sz val="12"/>
        <color theme="1"/>
        <rFont val="Aptos Narrow"/>
        <family val="2"/>
        <scheme val="minor"/>
      </rPr>
      <t>North Hero</t>
    </r>
  </si>
  <si>
    <r>
      <t xml:space="preserve">South Hero 1816 Meeting House
</t>
    </r>
    <r>
      <rPr>
        <i/>
        <sz val="12"/>
        <color theme="1"/>
        <rFont val="Aptos Narrow"/>
        <family val="2"/>
        <scheme val="minor"/>
      </rPr>
      <t>South Hero</t>
    </r>
  </si>
  <si>
    <r>
      <t xml:space="preserve">South Alburgh Phase 2 Waterline Extension
</t>
    </r>
    <r>
      <rPr>
        <i/>
        <sz val="12"/>
        <color theme="1"/>
        <rFont val="Aptos Narrow"/>
        <family val="2"/>
        <scheme val="minor"/>
      </rPr>
      <t>Alburgh</t>
    </r>
  </si>
  <si>
    <r>
      <t xml:space="preserve">Turn to Joy Phase 2
</t>
    </r>
    <r>
      <rPr>
        <i/>
        <sz val="12"/>
        <color theme="1"/>
        <rFont val="Aptos Narrow"/>
        <family val="2"/>
        <scheme val="minor"/>
      </rPr>
      <t>South Hero</t>
    </r>
  </si>
  <si>
    <t xml:space="preserve">Infrastructure - Wastewater
</t>
  </si>
  <si>
    <t>Infastructure - Wastewater</t>
  </si>
  <si>
    <t xml:space="preserve">General Development - Residential
</t>
  </si>
  <si>
    <t>Public Facility</t>
  </si>
  <si>
    <t>Transportation</t>
  </si>
  <si>
    <t>Other</t>
  </si>
  <si>
    <t xml:space="preserve">Infrastructure
</t>
  </si>
  <si>
    <t>Infrastructure - Water</t>
  </si>
  <si>
    <t xml:space="preserve">Site/Facility Development
</t>
  </si>
  <si>
    <t>Town of South Hero</t>
  </si>
  <si>
    <t>Village of Alburgh</t>
  </si>
  <si>
    <t>Cathedral Square</t>
  </si>
  <si>
    <t>Town of Grand Isle</t>
  </si>
  <si>
    <t>CIDER</t>
  </si>
  <si>
    <t>Island Pickleball Association</t>
  </si>
  <si>
    <t>Island Arts, PO Box 108, 1127 US Rt 2, North Hero, VT  05474</t>
  </si>
  <si>
    <t>South Alburgh Fire District No.2</t>
  </si>
  <si>
    <t>Turn to Joy Early Care &amp; Learning</t>
  </si>
  <si>
    <t xml:space="preserve">Sue Arguin, South Hero Town Administrator, 802-372-5552 x17
</t>
  </si>
  <si>
    <t>Cheryl Dunn, Village Clerk 1 N. Main Street, Suite 2 Alburgh, VT 05448 (802) 796-3763</t>
  </si>
  <si>
    <t xml:space="preserve">Cindy Reid, Cathedral Square, Director of Real Estate Development; 
 412 Farrell Street, South Burlington VT 05403 
 reid@cathedralsquare.org, 
802-859-8805 
</t>
  </si>
  <si>
    <t>Emily Clark, Planning Commission Chair
9 Hyde Road, Grand Isle, VT 05458
emily.plancom.grandislevt@gmail.com</t>
  </si>
  <si>
    <t>Jordan Posner, jordan@cidervt.org, PO Box 13/12 Carter Lane, South Hero, VT 05486, 802-372-6425</t>
  </si>
  <si>
    <t>Pogo Senior, IPA President, 1353 Pelots Pt. Rd, North Hero, Vt 05474</t>
  </si>
  <si>
    <t>Douglas R. Viehmann, Principal at GVV Architects, 282 S. Union St., Burlington, VT  05401;  802.862.9631, dv@gvvarchitects.com</t>
  </si>
  <si>
    <t xml:space="preserve">Town of South Hero, PO Box 175/320 US Route 2, South Hero, VT 05486, Sandy Gregg frogrock37@gmail.com
</t>
  </si>
  <si>
    <t>Alton Bruso, PO Box 632 Alburgh, VT 05440, 802-796-3239</t>
  </si>
  <si>
    <t xml:space="preserve">Carol Egan, 802-378-5036, 266 US Route 2, South Hero 05486
</t>
  </si>
  <si>
    <t>The South Hero Village Community Wastewater Project is a new community wastewater collection, treatment, and disposal system for the village area of South Hero Village. The wastewater system  is intended to address existing septic disposal deficiencies, safeguard against polluting Lake Champlain adjacent to the village, and provide necessary infrastructure for additional housing and businesses.</t>
  </si>
  <si>
    <t>The Village of Alburgh is unable to issue additional wastewater allotments due to the system being at capacity.  This project would identify areas of strain and develop a plan to reduce current inputs or, if necessary, to expand the capacity of the system.</t>
  </si>
  <si>
    <t>Redevelopment of Round Barn apartment complex in Grand Isle to remove barn and replace with modern structure, and do modernize existing annex building</t>
  </si>
  <si>
    <t>The Grand Isle Planning Commission and Selectboard Board are planning for a new Town Green and
Municipal Town Center, to be developed on a 6.7-acre Town-owned property on Hyde Road. The new
Town Green and Center will provide residents and seasonal visitors with a place to gather, work, learn and
connect within the community, both indoors and outdoors.</t>
  </si>
  <si>
    <t>CIDER will be building a facility immediately across from the newly constructed Bayview Crossing Senior Housing Facility and the CIDER main offices. For phase 1, CIDER is looking to construct parking infrastructure for its fleet of public transportation vehicles</t>
  </si>
  <si>
    <t>In partnership with Vt Parks and Rec and the Town of North Hero, build four dedicated pickleball courts in Knight Point State Park.  (See attached Base and Site Plans)</t>
  </si>
  <si>
    <t>Phase 1 consists of 3 sub-phases—1-A through 1-C–– designed to improve our capacity to provide the arts in our Grand Isle County community by assuring the preservation of the barn from the elements and improving it as a performance space.  Phase 2 is designed to increase the barn’s community value at a venue by enabling year-round use, as well as providing full ADA-compliant bathrooms, exits, and parking</t>
  </si>
  <si>
    <t>Full restoration and expansion of the 1816 Meeting House with ADA compliancy.  2nd floor will continue to house a retail operation and/or office space. The first floor would provide space for community meetings, functions, and be a business incubator location among other potential uses. The first floor will have a medium sized Community Hall with seating ~85.</t>
  </si>
  <si>
    <t xml:space="preserve">Phase 2 would connect to the existing Phase 1 waterline extending service across Middle Road and down the eastern side of South Alburgh until Route 129.  Approximately 8 miles of line is needed to complete the service. </t>
  </si>
  <si>
    <t>Roof Repair or Replacement, Insulation to the attic space for energy efficiency, Garden Shed for outdoor equipment</t>
  </si>
  <si>
    <t>LAMOILLE COUNTY  REGIONAL PRIORITY PROJECT LIST 2025</t>
  </si>
  <si>
    <t>Johnson Downtown Recovery &amp; Resiliency</t>
  </si>
  <si>
    <t>Johnson Wastewater Treatment Plant Resiliency Upgrade</t>
  </si>
  <si>
    <t>Jenna's Promise Expansion</t>
  </si>
  <si>
    <t>Wolcott Village Revitalization Project</t>
  </si>
  <si>
    <t>Moscow Mill Restoration and Modernization</t>
  </si>
  <si>
    <t>Johnson Woolen Mills Renovation &amp; Expansion</t>
  </si>
  <si>
    <t>Stowe Downtown Sewer</t>
  </si>
  <si>
    <t xml:space="preserve">Smugglers Notch Scenic Highway Parking and Stormwater Upgrades </t>
  </si>
  <si>
    <t>Jeffersonville Granary</t>
  </si>
  <si>
    <t>Regional Digester for High Strength Wastewater</t>
  </si>
  <si>
    <t>Site/Facility Development For Specific Business</t>
  </si>
  <si>
    <t>Infrastructure/Site Facility Development/Workforce Development</t>
  </si>
  <si>
    <t>Infrastructure  Wastewater</t>
  </si>
  <si>
    <t>Infrastructure/Site Facility Development</t>
  </si>
  <si>
    <t>Lamoille County Planning Commission</t>
  </si>
  <si>
    <t>Village of Johnson</t>
  </si>
  <si>
    <t>Jenna Tatro Memorial Fund dba Jenna’s Promise</t>
  </si>
  <si>
    <t xml:space="preserve">Town of Wolcott </t>
  </si>
  <si>
    <t>Town of Stowe Electric Department</t>
  </si>
  <si>
    <t>Lamoille Economic Development Corporation</t>
  </si>
  <si>
    <t>Lamoille County Planning Commission 
P.O. Box 1637
Morrisville, VT 05661</t>
  </si>
  <si>
    <t>Lamoille Build, LLC</t>
  </si>
  <si>
    <t>C/O Seth Jensen, Deputy Director.  
seth@lcpcvt.org
(802) 851-6337</t>
  </si>
  <si>
    <t xml:space="preserve">Village of Johnson
C/O Erik Bailey, Village Manager 
Erik Bailey ebailey@townofjohnson.com </t>
  </si>
  <si>
    <t>Aimée Green, Executive Director; Kitty Toll and Roger Marcoux – Co-Chairs, Board of Directors - Jenna’s Promise, 117 St. John’s Street, Johnson, Vermont 05656</t>
  </si>
  <si>
    <t>Town of Wolcott 
C/O Linda Martin, Selectboard
Linda Martin linda.wolcott.selectboard@gmail.com</t>
  </si>
  <si>
    <t xml:space="preserve">Town of Stowe Electric Department
Michael Lazorchak, Regulatory Affairs
PO Box 190
Stowe, VT 05672
Phone:  802.253.7215
Email:  mlazorchak@stoweelectric.com </t>
  </si>
  <si>
    <t>Pat Ripley
P.O. Box 455 
Morrisville, VT 05661
pat@@lamoilleeconomy.org 802-888-5640</t>
  </si>
  <si>
    <t>Seth Jensen, Deputy Director.  
seth@lcpcvt.org
(802) 851-6337</t>
  </si>
  <si>
    <t>Lamoille County Planning Commission, Seth Jensen, Deputy Director.  
seth@lcpcvt.org
(802) 851-6337</t>
  </si>
  <si>
    <t>Ben Waterman
242 VT Route 15 W
Johnson, VT 05656
(802) 752-6955   lamoillebuild@gmail.com  or watermanorchards@gmail.com</t>
  </si>
  <si>
    <t>The Project involves relocating and/or floodproofing the Johnson business district and civic core of the community to ensure its survival. Mitigation efforts include flood barriers, river corridor restoration and potential relocation of critical commercial and civic infrastructure.</t>
  </si>
  <si>
    <t xml:space="preserve">The Project involves relocating and/or floodproofing the Johnson Wastewater Treatment Plant and other critical wastewater system components out of the 100-year floodplain.  </t>
  </si>
  <si>
    <t>Jenna’s Promise needs to make Jenna’s House Community Center more accessible to the public by paving the parking lot and making critical renovations to the building’s main entrance, plumbing, façade and grounds.</t>
  </si>
  <si>
    <t xml:space="preserve">The project involves securing property for a community forest and  developing soil-based wastewater to serve the Wolcott Designated Village Center and surrounding areas.  </t>
  </si>
  <si>
    <t xml:space="preserve">This project seeks to stabilize, renovate, and modernize an historic mill built in 1822 for the preservation and restoration of the mill building and preparation for the modernization of a historic hydropower electricity generation facility.  </t>
  </si>
  <si>
    <t>The project involves building out the remaining renovation of the Old Back Mill building of 
Johnson Woolen Mills.</t>
  </si>
  <si>
    <t>The project will involve upgrading the Lower Village Pump Station and several service area enhancements in and around Stowe’s Designated Downtown.</t>
  </si>
  <si>
    <t>Upgrade transportation facilities on Rt.108 between Jeffersonville and Stowe, an area designated as the Smugglers’ Notch Scenic Highway. Land adjacent to Rt.108 is within Smugglers’ Notch State Park. Rt.108 has evolved from a remote mountain pass to a critical piece of the transportation network. Commuters, park visitors, and other recreational groups place competing demands on the road.</t>
  </si>
  <si>
    <t xml:space="preserve">The revitalization of the site will enable entrepreneurial expansion of at least four, regionally based and important businesses, with benefits beyond these businesses to the local food system supply chain. </t>
  </si>
  <si>
    <t xml:space="preserve">The project involves construction of a bio digester to assist with management of high strength wastewater generated by food and beverage manufacturers.   </t>
  </si>
  <si>
    <t>PRIORITY:</t>
  </si>
  <si>
    <t xml:space="preserve">NVDA Priority Project List - Caledonia </t>
  </si>
  <si>
    <t>Data From Project Information Form:</t>
  </si>
  <si>
    <t>St. Johnsbury Riverfront Redevelopment</t>
  </si>
  <si>
    <t>True Temper Housing Development Project</t>
  </si>
  <si>
    <t>Caledonia Food Co-op</t>
  </si>
  <si>
    <t>Hardwick Pedestrian Bridge &amp; Riverside Park Project</t>
  </si>
  <si>
    <t>Vermont Huts Hardwick Hostel</t>
  </si>
  <si>
    <t>KTA NEK Outdoor Recreation Community Hub</t>
  </si>
  <si>
    <t>Hardwick Wastewater Treatment Plnat</t>
  </si>
  <si>
    <t xml:space="preserve">Destination Downtown Danville </t>
  </si>
  <si>
    <t>Burke Mountain Electrical Upgrades</t>
  </si>
  <si>
    <t xml:space="preserve">Northeastern Vermont Regional Hospital Housing 
</t>
  </si>
  <si>
    <t>General Development:  Residential</t>
  </si>
  <si>
    <t>Infrastructure: Food System
Site/Facility Development for Specific Business</t>
  </si>
  <si>
    <t>Infrastructure: Public facility</t>
  </si>
  <si>
    <t>Infrastructure: Public Facility, Transportation 
General Development: Mixed
Site/Facility Development for Specific Business
Workforce Development
Other: Workforce Housing</t>
  </si>
  <si>
    <t>Infrastructure – Transportation and Stormwater</t>
  </si>
  <si>
    <t xml:space="preserve">Infrastructure - Electric </t>
  </si>
  <si>
    <t>Infrastructure: Water, Wastewater</t>
  </si>
  <si>
    <t>Town of St. Johnsbury
51 Depot Square, St. Johnsbury, VT 05819
jkasprzak@stjvt.com</t>
  </si>
  <si>
    <t>Town of St. Johnsbury
51 Depot Square, St. Johnsbury, VT 05819
Joe Kasprzak, Asst. Town Manager
jkasprzak@stjvt.com</t>
  </si>
  <si>
    <t>Caledonia Food Cooperative
PO Box 736, St. Johnsbury VT 05819
Peter Schweigert, Board President
peter.schweigert@caledoniafood.coop</t>
  </si>
  <si>
    <t>Town of Hardwick
20 Church Street, P.O. Box 523, Hardwick, VT 05843
David Upson, Town Manager
(802) 472-4082
david.upson@hardwickvt.gov</t>
  </si>
  <si>
    <t>Vermont Huts Association
PO Box 245, Stowe, VT 05672 
Dani Kehlmann, Development Director
dani@vermonthuts.org</t>
  </si>
  <si>
    <t xml:space="preserve">Kingdom Trail Association
PO Box 204 / 468 VT 114, East Burke VT 05832
abby@kingdomtrails.org
802-626-0737
</t>
  </si>
  <si>
    <t xml:space="preserve">Janice Ouellete
Danville Selectboard
PO Box 183, Danville, VT 05828
</t>
  </si>
  <si>
    <t xml:space="preserve">Lyndon Electric Department (LED)
Jason Lefebvre, LED General Manager
jlefebvre@lyndonelectric.com </t>
  </si>
  <si>
    <t xml:space="preserve">Northeastern Vermont Regional Hospital (NVRH)
PO Box 905, St. Johnsbury, VT 05819
Emily Hutchison, Director of Philanthropy
(802) 748-7476
e.hutchison@nvrh.org </t>
  </si>
  <si>
    <t>Joe Kasprzak, Asst. Town Manager
Town of St. Johnsbury
jkasprzak@stjvt.com</t>
  </si>
  <si>
    <t>Joe Kasprzak, Asst. Town Manager
Town of St. Johnsbury
51 Depot Square, St. Johnsbury, VT 05819
Joe Kasprzak, Asst. Town Manager
jkasprzak@stjvt.com
David Snedecker, Executive Director
Northeastern Vermont Development Association (NVDA)
36 Eastern Ave, Suite 1 | PO Box 630 | St. Johnsbury, VT 05819
dsnedeker@nvda.net
802-748-8303</t>
  </si>
  <si>
    <t>David Upson, Town Manager
Town of Hardwick
20 Church Street, P.O. Box 523, Hardwick, VT 05843
(802) 472-4082
david.upson@hardwickvt.gov</t>
  </si>
  <si>
    <t xml:space="preserve">RJ Thompson, Executive Director, rj@vermonthuts.org
Dan Hallberg, Project Manager, dan@vermonthuts.org
Vermont Huts Association
PO Box 245, Stowe, VT 05672 </t>
  </si>
  <si>
    <t>Abby Long, Executive Director
Kingdom Trail Association
PO Box 204 / 468 VT 114, East Burke VT 05832
abby@kingdomtrails.org
802-626-0737</t>
  </si>
  <si>
    <t>Town of Danville 
PO Box 183, Danville, VT 05828
wsomers@danvillevt.gov
802-684-3352</t>
  </si>
  <si>
    <t>Sponsor, and:
Jackie Zaun, Director of Enterprise Projects
j.zaun@nvrh.org
802-748-7466</t>
  </si>
  <si>
    <t>Connect the LVRT to Downtown St. Johnsbury via a bike and pedestrian trail from the South Main Street Trailhead to the north end of Bay Street. Funding is in place for the trail construction and Town Officials are working to acquire strategic properties along the northern section of Bay Street to develop parking, green space, and amenities that support trail users, visitors, and residents.</t>
  </si>
  <si>
    <t xml:space="preserve">Acquire and redevelop a 7.68-acre parcel within St. Johnasbury's NDA, known locally as the True Temper Mill property,with 20-40 housing units. </t>
  </si>
  <si>
    <t>The Caledonia Food Cooperative is in the process of renovating the former Walgreens property
at 502 Railroad Street, which the Co-op purchased in April 2024. This will entail renovations and
equipment upfit to transform the space into a vibrant, community-owned, local and healthy
foods focused grocery retail store.</t>
  </si>
  <si>
    <t>Phase I: Replace an unsafe, out-of-service suspension-style pedestrian bridge in Downtown Hardwick to reconnect the commercial center of town and a safe connection between the downtown core and the LVRT. Phasw II: Create park spaces on either side of the pedestrian bridge, a small pocket-style park with plantings and seating along South Main Street, and a larger park with multiple seating areas, public art, and water access on the Brush Street side of the bridge.</t>
  </si>
  <si>
    <t>Acquire a parcel of town-owned land for the development of a 28-bed hostel, which will
become part of VHA’s statewide trail, hut, and hostel network. The building will also feature two
long-term housing units on the third floor, aiding the critical need for “missing middle” housing
in the area.</t>
  </si>
  <si>
    <t xml:space="preserve">The new Outdoor Recreation Community Hub location will serve as a Welcome Center and home base for the Kingdom Trail Association, to elevate the quality
of the experience for locals and visitors to this world-class trail network, plus serve as a needed tourism information center to promote local and regional activities and businesses. The NEK Outdoor Recreation Community Hub will be integrated with economic development, enhance visitor experiences and residents’ quality of life, and support the local workforce through job creation, municipal parking, a Rural Community Transportation service base, educational programming space, and workforce housing. </t>
  </si>
  <si>
    <t>Reconfigure Hardwick’s wastewater treatment facility within the existing property, removing all treatment elements from the flood elevation, providing protection to the lagoon berm, and bringing the facility up to current codes and standards for floodplain development.</t>
  </si>
  <si>
    <t>Destination Downtown Danville, a muli-faceted infrastructure project will make an investment in the overall health of our community; enhancing the economic vitality of our village center, while improving quality of life in our community. The project will result in the construc􀆟on of a shared use pathway for mul􀆟 modal transporta􀆟on extending from the town athle􀆟c field complex on the Peacham Road to the Danville Green, a new sidewalk extending from the Hill Street business block to the Hill Street Park, drainage rehab in the business block area, and a mul􀆟-use parking area with a solar canopy and EV charging infrastructure. The project will address iden􀆟fied needs for safer mul􀆟 modal transporta􀆟on pathways, improved stormwater drainage and flood resilience, shared smart growth focused parking, and EV charging infrastructure in the village center and present opportuni􀆟es for increased traffic and access to businesses, public services, public transporta􀆟on, and recreation.</t>
  </si>
  <si>
    <t>Upgrades of the electric distribution system by Lyndon Electric will support planned
infrastructure upgrades at Burke Mountain Resort, as well as other local businesses on the LED
system.</t>
  </si>
  <si>
    <t xml:space="preserve">Mixed-use, market-rate housing development on 60+ acres of its undeveloped land (adjacent to the hospital campus) in St. Johnsbury to help address the regional housing shortage
</t>
  </si>
  <si>
    <t>NVDA-Orleans Priority Project List</t>
  </si>
  <si>
    <t>Jay Peak Hi-speed Lift and Warming Shelter</t>
  </si>
  <si>
    <t xml:space="preserve">Craftsbury Saplings Expansion </t>
  </si>
  <si>
    <t>Barton Hydro Project</t>
  </si>
  <si>
    <t>Irasburg Water System</t>
  </si>
  <si>
    <t>Step Up to Health Careers</t>
  </si>
  <si>
    <t xml:space="preserve">Barton Main Street </t>
  </si>
  <si>
    <t xml:space="preserve">Site/Facility Development for Specific Business
Other: Child Care </t>
  </si>
  <si>
    <t xml:space="preserve">Infrastructure: Electricty  &amp; Business Development
</t>
  </si>
  <si>
    <t>Infrastructure: Water</t>
  </si>
  <si>
    <t>Workforce Development (Healthcare)</t>
  </si>
  <si>
    <t xml:space="preserve">Northeastern Vermont Development Association (NVDA)
36 Eastern Ave, Suite 1 | PO Box 630 | St. Johnsbury, VT 05819
David Snedecker, Executive Director
dsnedeker@nvda.net
802-748-8303
</t>
  </si>
  <si>
    <t>Craftsbury Saplings
1773 E Craftsbury Rd., Craftsbury, VT 05826
melissa@craftsburysaplings.org
802-586-2875</t>
  </si>
  <si>
    <t xml:space="preserve">Vermont Public Power Supply Authority (VPPSA)
P.O. Box 126 | 5195 Waterbury-Stowe Road, Waterbury Center, VT 05677
Crystal L. Currier, Member Support Advisor
ccurrier@vppsa.com
802- 839-0709
</t>
  </si>
  <si>
    <t>Irasburg Fire District #1
Jeanne Desrochers
irasburgwater@gmail.com</t>
  </si>
  <si>
    <t xml:space="preserve">Northern Vermont Area Health Education Center (AHEC)
Address: 347 Emerson Falls Road, Suite 3, St Johnsbury, VT 05819
Nicole LaPointe, EdD, Executive Director
nlapointe@nvtahec.org
802-748-2506 
</t>
  </si>
  <si>
    <t>Jay Peak Resort
830 Jay Peak Rd., Jay, VT 05859
Steve Wright, General Manager 
swright@jaypeakresort.com</t>
  </si>
  <si>
    <t>Melissa Jacobs, Executive Director
Craftsbury Saplings
1773 E Craftsbury Rd., Craftsbury, VT 05826
melissa@craftsburysaplings.org
802-586-2875</t>
  </si>
  <si>
    <t>Barton Village
PO Box 519 | 17 Village Square, Barton Vermont, 05822
Vera La Porte, Business Manager 
businessmanager@bartonvt.com, ginalyonbvt@gmail.com</t>
  </si>
  <si>
    <t xml:space="preserve">Sponsor and,
Northeast Kingdom Learning Services
55 Seymour Lane, Newport, VT
Michelle Faust, Executive Director
michelle.faust@neklsvt.org
802-334-2839 </t>
  </si>
  <si>
    <t>Jason Sicard
AJM Development
1369 Glover Road |P.O. Box 19 |  Barton, Vermont 05822
802-525-9506
James Coe and Nella Cargioli Coe,Coe &amp; Coe Architecture 
2342 Andersonville Road | West Glover, Vermont 05875
james@coeandcoearchitecture.com | nella@coeandcoearchitecture.com</t>
  </si>
  <si>
    <t>Replacement of a 40-year old lift with hi-speed energy efficient lift and construction of a warming shelter at the mountaintop.</t>
  </si>
  <si>
    <t xml:space="preserve">In order to meet increased need for affordable high quality childcare Craftsbury Saplings will be creating a new 5,500 square foot facility to serve the needs of 54 children. The facility will open in the fall of 2026, offering care to families of toddlers through preschool age children with a goal of enrolling 51% of children from low to moderate income families. Craftsbury Saplings currently serves 19 children daily, 7 toddlers and 12 preschoolers. The expansion would  provide care for 54 children and increase the range of ages served aas well as creat 8-12 additional staff postions. </t>
  </si>
  <si>
    <t>Replace the existing headgates and supporting structure with a motorized system, motorizing the penstock gate valves, replacing the existing transformer and adding a containment area, replacing the unit No. 2 penstock and installing a backup generator so the plant can continue to operate and provide a low-cost renewable resource to Barton Village and all the ratepayers served by Barton Electric.</t>
  </si>
  <si>
    <t>New well to supply drinking water to the residents of
Irasburg who are already on the existing vulnerable water system, and to support expansion of
the water system into the future for residential and economic development and growth.</t>
  </si>
  <si>
    <t>Pre-professional training program that prepares rural Vermonters to succeed in high demand healthcare jobs offering living wages, benefits, and opportunities for career advancement.</t>
  </si>
  <si>
    <t>The Barton Main Street project is a plan to revitalize a community focal point in downtown Barton, at the intersection of VT Route 5 and VT Route 16. The project involves brownfield remediation and multi-phased, mixed-use development of the former Barton Motors site. The program is first floor street-facing retail, second floor commercial office space, and third floor combination of apartments and townhouses. The project also includes reconfiguration of the site to improve access, parking, streetscape,
landscaping, and green space. The project will include housing, retail, services, and professional offices. Opportunities exist for transit, hospitality, recreation/tourism services, as well as cultural and art spaces.</t>
  </si>
  <si>
    <t>NVDA-Essex Priority Project List</t>
  </si>
  <si>
    <t xml:space="preserve">NEK Broadband </t>
  </si>
  <si>
    <t xml:space="preserve">Gilman Middle School </t>
  </si>
  <si>
    <t>NorthWood Stewardship Center  Workforce Development Center</t>
  </si>
  <si>
    <t>Brighton Wastewater Treatment System Upgrade</t>
  </si>
  <si>
    <t xml:space="preserve">Taproot Environmental Education Center </t>
  </si>
  <si>
    <t>Brighton Water Source and Treatment Plant Upgrades</t>
  </si>
  <si>
    <t xml:space="preserve">Brighton - Island Pond Downtown infrastrurture </t>
  </si>
  <si>
    <t>The Gathering Place</t>
  </si>
  <si>
    <t>Infrastructure: Broadband 
Workforce Development</t>
  </si>
  <si>
    <t>Infrastructure - Wastewater</t>
  </si>
  <si>
    <t>Recreational, Cultural, Historical</t>
  </si>
  <si>
    <t>Infrastructure: Water, Wastewater, Broadband, Transportation, Public Facility</t>
  </si>
  <si>
    <t>NEK Broadband
PO Box 4012, St. Johnsbury, VT 05819
director@nekbroadband.org</t>
  </si>
  <si>
    <t>Lunenburg Gilman Community Trust
108 S. Lunenburg Road, Lunenburg, VT 05906
Gary Briggs, President</t>
  </si>
  <si>
    <t xml:space="preserve">NorthWoods Stewardship Center
154 Leadership Drive, PO Box 220, East Charleston, VT 05833
maria@northwoodscenter.org
</t>
  </si>
  <si>
    <t>Town of Brighton
49 Mill St. Ext., Island Pond, VT 05846
Noah Bond, Town Manager
 (802) 723-4405
townmanager@brightonvt.gov</t>
  </si>
  <si>
    <t>Taproot Farm &amp; Environmental Education Center
101 Main Street, Lancaster, NH 03584
melissa@taprootnh.org 
603-788-4183 ext. 2</t>
  </si>
  <si>
    <t>Canaan Naturally Connected
Les Klinefelter
lpkline43@gmail.com</t>
  </si>
  <si>
    <t>NEK Broadband
PO Box 4012, St. Johnsbury, VT 05819
Christa Shute, Executive Director
director@nekbroadband.org</t>
  </si>
  <si>
    <t>Sponsor, and:
Tina Breault, Vice President/Secretary</t>
  </si>
  <si>
    <t>Maria Young , Executive Director 
NorthWoods Stewardship Center
maria@northwoodscenter.org</t>
  </si>
  <si>
    <t>Town of Brighton
49 Mill St. Ext., Island Pond, VT 05846
Mike Strait
 mike@brightonvt.gov
townmanager@brightonvt.gov</t>
  </si>
  <si>
    <t>Melissa Grella, Executive Director 
Taproot Farm &amp; Environmental Education Center
melissa@taprootnh.org 
603-788-4183 ext. 2</t>
  </si>
  <si>
    <t>As a Communications Union District, NEK Broadband is a municipal organization committed to providing access to high-speed, reliable internet service to every on-grid address in the Northeast Kingdom of Vermont over the next 5-7 years by building fiber-optic broadband infrastructure to ALL the un/underserved addresses through our district and in edges of the towns surrounding our district. The project size is roughly 2,800 miles of fiber-optic cable costing over $200 million. Building and maintaining this fiber network will provide the essential, foundational support that is so necessary to drive the economic and social prosperity of the entire area for decades to come.</t>
  </si>
  <si>
    <t>Redevelopment of the form Gilman Middle School into a mixed-use community activity center to include housing, recreation, office space, education space, function space, etc.</t>
  </si>
  <si>
    <t xml:space="preserve">Develop NorthWood Stewardship Center campus facilities as a workforce development training center, a hub for training the next generation of conservation stewards, and an educational facility for the Northeast Kingdom. </t>
  </si>
  <si>
    <t>Upgrade Brighton’s Meadow St wastewater treatment facility</t>
  </si>
  <si>
    <t>Development of Taproot’s educational and agricultural campus on a forested 60 acre property in Lunenberg , which will serve as the organization’s headquarters used for education, meeting space, conferences and events, interpretive displays, offices, and temporary staff housing. The land will provide space for outdoor classrooms, a trail network used for education and open to the public, a children’s garden, and space where food is grown for Taproot’s Education, Food Access programs, and Marketplace programs.</t>
  </si>
  <si>
    <t>Improve the reliability of the Town of Brighton’s water system by upgrading, refurbishing or replacing the system’s source and treatment infrastructure.</t>
  </si>
  <si>
    <t>Complete reconstruction of the Island Pond downtown area including replacing the 100-year-old old water main that connects the town’s two reservoirs, replacing the storm sewers on Cross St., new sidewalks and streetlights throughout the central business district, upgrading the primary intersections in the downtown to alleviate dangerous vehicular and pedestrian interaction, and finally to relocate the oppressive electric supply infrastructure that interferes with the replacement sidewalk construction and detracts from the appearance of the downtown business district.</t>
  </si>
  <si>
    <t xml:space="preserve">Repurpose  historic Episcopal Church into a commuinty center. </t>
  </si>
  <si>
    <t>SRDC REGIONAL PRIORITY PROJECT LIST 2025</t>
  </si>
  <si>
    <t>J &amp;  L Plant 1</t>
    <phoneticPr fontId="8" type="noConversion"/>
  </si>
  <si>
    <t>Park Street/BRIC</t>
    <phoneticPr fontId="8" type="noConversion"/>
  </si>
  <si>
    <t>SEVT Springfield Microtransit Project</t>
  </si>
  <si>
    <t>Foundry Building Redevelopment Project, Phase 2 - Springfield</t>
  </si>
  <si>
    <t>American Precision Museum 2nd Floor Project</t>
  </si>
  <si>
    <t>Hospital facility improvements</t>
  </si>
  <si>
    <t>Village water and wastewater solutions</t>
  </si>
  <si>
    <t>Redevelopment of the former Goodyear Site</t>
  </si>
  <si>
    <t>Redevelopment of the Black River High School</t>
  </si>
  <si>
    <t>Municipal Recreation Facility Investments</t>
  </si>
  <si>
    <t>General Development</t>
    <phoneticPr fontId="8" type="noConversion"/>
  </si>
  <si>
    <t>General Development</t>
  </si>
  <si>
    <t>General and Workforce Development</t>
  </si>
  <si>
    <t>Bob Flint, SRDC 14 Clinton Street, Suite 7, Springfield VT  05156</t>
    <phoneticPr fontId="8" type="noConversion"/>
  </si>
  <si>
    <t>Jason Rasmussen, MARC, P.O. Box 320, Ascutney VT  05030 and Bob Flint, SRDC, 14 Clinton Street, Suite 7, Springfield VT  05156</t>
  </si>
  <si>
    <t>Jason Rasmussen, MARC, P.O. Box 320, Ascutney VT  05030</t>
  </si>
  <si>
    <t>Jason Rasmussen, MARC, P.O. Box 320, Ascutney VT  05030 and Bob Flint, SRDC, 14 Clinton Street, Suite 7, Springfield VT  05158</t>
  </si>
  <si>
    <t>Amanda Sidler, SRDC 14 Clinton Street, Suite 7, Springfield VT  05157</t>
  </si>
  <si>
    <t>Chrisitan Craig, Edgar May Health &amp; Recreation Center, Springfield, VT  05156</t>
  </si>
  <si>
    <t>David Eastman, APM, Windsor VT 05089</t>
  </si>
  <si>
    <t>Jason Rasmussen, MARC, P.O. Box 320, Ascutney VT  05030 and Bob Flint, SRDC, 14 Clinton Street, Suite 7, Springfield VT  05157</t>
  </si>
  <si>
    <t>Jason Rasmussen, MARC, P.O. Box 320, Ascutney VT  05030 and Bob Flint, SRDC, 14 Clinton Street, Suite 7, Springfield VT  05159</t>
  </si>
  <si>
    <t>Remediation of 12 acre brownfield property which has been vacant for 38 years and redevelopment of site, with two new 80K sf buildings</t>
  </si>
  <si>
    <t>Redevelopment of 100K sf former school to serve as home of Black River Innovation Campus project</t>
    <phoneticPr fontId="8" type="noConversion"/>
  </si>
  <si>
    <t>Expand existing public transportation services in Springfield to include free, on-demand microtransit services to serve employers as well as a wider number of residents.</t>
  </si>
  <si>
    <t>Expand the Edgar May Health and Recreation Facility including the Phase 2 project to redevelop the abandoned foundry building to create a multi-generational community health and wellness hub.</t>
  </si>
  <si>
    <t>Renovations to the 2nd floor of the historic American Precision Museum to create educational and community conference space.</t>
  </si>
  <si>
    <t>Make critical improvements to hospital and related facilities, including Springfield Hospital, North Star Health, and Mt Ascutney Hospital and Health Center.</t>
  </si>
  <si>
    <t>Engineering evaluations and then project implementation of water and/or wastewater solutions for Weathersfield and Reading.  Springfield WW, Ludlow WW, Windsor WW, Chester WW</t>
  </si>
  <si>
    <t>Redevelop the former Goodyear site, including roadway/circulation improvements and occupancy for underutilized existing buildings</t>
  </si>
  <si>
    <t>Redevelop the former high school building in Ludlow for multiuse building, including a mix of affordable and workforce housing, and civic and other non-residential uses.</t>
  </si>
  <si>
    <t xml:space="preserve">Make investments in municipal recreation facilities, including  Chester, Weathersfield, Cavendish, Ludlow, West Windsor and Windsor. </t>
  </si>
  <si>
    <t>PROJECT PURPOSE AND BENEFITS:  (From 1 - 5, 5 being the highest score)</t>
  </si>
  <si>
    <t>PROJECT TIMELINE, MILESTONES, AND STATUS: (From 1 - 5, 5 being the highest score)</t>
  </si>
  <si>
    <t>PROJECT PRINCIPAL EXPERIENCE:  (From 1 - 5, 5 being the highest score)</t>
  </si>
  <si>
    <t>PROJECT SUPPORT AND REGIONAL NEED:  (From 1 - 5, 5 being the highest score)</t>
  </si>
  <si>
    <t>PROJECT COST, IDENTIFIED AND COMMITED FUNDS/FINANCING, AND FUNDING GAP: (From 1 - 5, 5 being the highest score)</t>
  </si>
  <si>
    <t>JOB CREATION: (From 1 - 5, 5 being the highest score)</t>
  </si>
  <si>
    <t>PRIORITY PROJECT LIST- STATEWIDE PROJECTS-2025</t>
  </si>
  <si>
    <t>VCRD Building the Foundation with Community Visits</t>
  </si>
  <si>
    <t>VT Business Law Center Service Expansion (Statewide)</t>
  </si>
  <si>
    <t>Other: Capacity Building, Community Prioritization and Facilitation</t>
  </si>
  <si>
    <t>Workforce Development, Business Development</t>
  </si>
  <si>
    <t>Vermont Council on Rural Development 
9 Bailey Ave. | PO Box 1384, Montpelier, VT 05601-1384
denise@vtrural.org</t>
  </si>
  <si>
    <t>Nicole Killoran, VLGS, Small Business Law Center and Clinic, 802-824-1508 sblc@vermontlaw.edu</t>
  </si>
  <si>
    <t>Denise Smith, Executive Director
Vermont Council on Rural Development 
9 Bailey Ave. | PO Box 1384, Montpelier, VT 05601-1384
denise@vtrural.org</t>
  </si>
  <si>
    <t>The “Building the Foundation” project will provide nine rural Vermont communities over the next 3 years with holistic capacity building services and support for long term economic development success. This project will add staff capacity to scale up the services that the Vermont Council on Rural Development (VCRD) provides and offer wrap around support including facilitation and prioritization, technical assistance, leadership coaching, and a set of tangible tools and success stories to inform next steps. This project fills a much needed gap to move communities forward from a list of potential needs to concrete, ready-to-fund projects, building the foundation for future economic vitality of Vermont’s rural towns.</t>
  </si>
  <si>
    <t>Expanding services to reduce wait times and strengthen Vermont's small business ecosystem through collaboration with regional partners.</t>
  </si>
  <si>
    <t>TOTAL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</si>
</sst>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Aptos Narrow"/>
      <family val="2"/>
      <scheme val="minor"/>
    </font>
    <font>
      <b/>
      <sz val="11"/>
      <color theme="1"/>
      <name val="Aptos Narrow"/>
      <family val="2"/>
      <scheme val="minor"/>
    </font>
    <font>
      <sz val="12"/>
      <color theme="1"/>
      <name val="Aptos Narrow"/>
      <family val="2"/>
      <scheme val="minor"/>
    </font>
    <font>
      <b/>
      <sz val="16"/>
      <color theme="1"/>
      <name val="Aptos Narrow"/>
      <family val="2"/>
      <scheme val="minor"/>
    </font>
    <font>
      <sz val="10"/>
      <color theme="1"/>
      <name val="Aptos Narrow"/>
      <family val="2"/>
      <scheme val="minor"/>
    </font>
    <font>
      <b/>
      <sz val="14"/>
      <color theme="1"/>
      <name val="Aptos Narrow"/>
      <family val="2"/>
      <scheme val="minor"/>
    </font>
    <font>
      <b/>
      <sz val="12"/>
      <color theme="1"/>
      <name val="Aptos Narrow"/>
      <family val="2"/>
      <scheme val="minor"/>
    </font>
    <font>
      <sz val="14"/>
      <color theme="1"/>
      <name val="Aptos Narrow"/>
      <family val="2"/>
      <scheme val="minor"/>
    </font>
    <font>
      <sz val="10"/>
      <color rgb="FF000000"/>
      <name val="Calibri"/>
      <family val="2"/>
    </font>
    <font>
      <b/>
      <sz val="18"/>
      <color theme="1"/>
      <name val="Aptos Narrow"/>
      <family val="2"/>
      <scheme val="minor"/>
    </font>
    <font>
      <sz val="11"/>
      <color rgb="FF000000"/>
      <name val="Aptos Narrow"/>
      <family val="2"/>
      <scheme val="minor"/>
    </font>
    <font>
      <sz val="11"/>
      <name val="Aptos Narrow"/>
      <family val="2"/>
      <scheme val="minor"/>
    </font>
    <font>
      <b/>
      <sz val="14"/>
      <name val="Aptos Narrow"/>
      <family val="2"/>
      <scheme val="minor"/>
    </font>
    <font>
      <b/>
      <sz val="16"/>
      <name val="Aptos Narrow"/>
      <family val="2"/>
      <scheme val="minor"/>
    </font>
    <font>
      <sz val="11"/>
      <color indexed="8"/>
      <name val="Calibri"/>
      <family val="2"/>
    </font>
    <font>
      <sz val="11"/>
      <color indexed="8"/>
      <name val="Arial"/>
      <family val="2"/>
    </font>
    <font>
      <sz val="11"/>
      <color indexed="8"/>
      <name val="Times Roman"/>
    </font>
    <font>
      <b/>
      <sz val="14"/>
      <color indexed="8"/>
      <name val="Calibri"/>
      <family val="2"/>
    </font>
    <font>
      <i/>
      <sz val="12"/>
      <color theme="1"/>
      <name val="Aptos Narrow"/>
      <family val="2"/>
      <scheme val="minor"/>
    </font>
    <font>
      <sz val="14"/>
      <name val="Aptos Narrow"/>
      <family val="2"/>
      <scheme val="minor"/>
    </font>
    <font>
      <strike/>
      <sz val="11"/>
      <color theme="1"/>
      <name val="Aptos Narrow"/>
      <family val="2"/>
      <scheme val="minor"/>
    </font>
    <font>
      <b/>
      <sz val="10"/>
      <color rgb="FF000000"/>
      <name val="Calibri"/>
      <family val="2"/>
    </font>
    <font>
      <b/>
      <sz val="10"/>
      <color theme="1"/>
      <name val="Aptos Narrow"/>
      <family val="2"/>
      <scheme val="minor"/>
    </font>
    <font>
      <b/>
      <sz val="10"/>
      <color theme="1"/>
      <name val="Calibri"/>
      <family val="2"/>
    </font>
    <font>
      <sz val="10"/>
      <color theme="1"/>
      <name val="Calibri"/>
      <family val="2"/>
    </font>
    <font>
      <sz val="8"/>
      <name val="Aptos Narrow"/>
      <family val="2"/>
      <scheme val="minor"/>
    </font>
    <font>
      <sz val="24"/>
      <color theme="1"/>
      <name val="Aptos Narrow"/>
      <family val="2"/>
      <scheme val="minor"/>
    </font>
    <font>
      <sz val="24"/>
      <name val="Aptos Narrow"/>
      <family val="2"/>
      <scheme val="minor"/>
    </font>
    <font>
      <b/>
      <sz val="14"/>
      <color rgb="FF000000"/>
      <name val="Calibri"/>
      <family val="2"/>
    </font>
    <font>
      <b/>
      <sz val="11"/>
      <color rgb="FF000000"/>
      <name val="Calibri"/>
      <family val="2"/>
    </font>
    <font>
      <sz val="16"/>
      <name val="Aptos Narrow"/>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499984740745262"/>
        <bgColor indexed="64"/>
      </patternFill>
    </fill>
    <fill>
      <patternFill patternType="solid">
        <fgColor rgb="FFFFFF00"/>
        <bgColor rgb="FF000000"/>
      </patternFill>
    </fill>
    <fill>
      <patternFill patternType="solid">
        <fgColor theme="0"/>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0" tint="-4.9989318521683403E-2"/>
        <bgColor rgb="FFF2F2F2"/>
      </patternFill>
    </fill>
  </fills>
  <borders count="80">
    <border>
      <left/>
      <right/>
      <top/>
      <bottom/>
      <diagonal/>
    </border>
    <border>
      <left/>
      <right/>
      <top style="thick">
        <color auto="1"/>
      </top>
      <bottom/>
      <diagonal/>
    </border>
    <border>
      <left/>
      <right/>
      <top/>
      <bottom style="thin">
        <color indexed="64"/>
      </bottom>
      <diagonal/>
    </border>
    <border>
      <left style="thin">
        <color auto="1"/>
      </left>
      <right/>
      <top style="thick">
        <color auto="1"/>
      </top>
      <bottom/>
      <diagonal/>
    </border>
    <border>
      <left style="thick">
        <color auto="1"/>
      </left>
      <right/>
      <top/>
      <bottom style="thin">
        <color indexed="64"/>
      </bottom>
      <diagonal/>
    </border>
    <border>
      <left style="thick">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auto="1"/>
      </left>
      <right/>
      <top style="thin">
        <color indexed="64"/>
      </top>
      <bottom style="thin">
        <color indexed="64"/>
      </bottom>
      <diagonal/>
    </border>
    <border>
      <left style="thin">
        <color indexed="64"/>
      </left>
      <right style="thick">
        <color auto="1"/>
      </right>
      <top style="thin">
        <color indexed="64"/>
      </top>
      <bottom/>
      <diagonal/>
    </border>
    <border>
      <left/>
      <right style="thin">
        <color indexed="64"/>
      </right>
      <top style="thin">
        <color indexed="64"/>
      </top>
      <bottom style="thick">
        <color auto="1"/>
      </bottom>
      <diagonal/>
    </border>
    <border>
      <left style="thin">
        <color indexed="64"/>
      </left>
      <right/>
      <top style="thin">
        <color indexed="64"/>
      </top>
      <bottom style="thick">
        <color auto="1"/>
      </bottom>
      <diagonal/>
    </border>
    <border>
      <left style="thin">
        <color indexed="64"/>
      </left>
      <right style="thick">
        <color auto="1"/>
      </right>
      <top style="thin">
        <color indexed="64"/>
      </top>
      <bottom style="thick">
        <color auto="1"/>
      </bottom>
      <diagonal/>
    </border>
    <border>
      <left style="thin">
        <color indexed="64"/>
      </left>
      <right style="thin">
        <color indexed="64"/>
      </right>
      <top style="thin">
        <color indexed="64"/>
      </top>
      <bottom style="thick">
        <color auto="1"/>
      </bottom>
      <diagonal/>
    </border>
    <border>
      <left/>
      <right style="thick">
        <color auto="1"/>
      </right>
      <top/>
      <bottom/>
      <diagonal/>
    </border>
    <border>
      <left style="thick">
        <color auto="1"/>
      </left>
      <right/>
      <top/>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rgb="FF000000"/>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indexed="64"/>
      </left>
      <right/>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rgb="FF000000"/>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auto="1"/>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auto="1"/>
      </right>
      <top style="thin">
        <color rgb="FF000000"/>
      </top>
      <bottom/>
      <diagonal/>
    </border>
    <border>
      <left style="thin">
        <color indexed="64"/>
      </left>
      <right style="thick">
        <color auto="1"/>
      </right>
      <top style="thin">
        <color rgb="FF000000"/>
      </top>
      <bottom style="thin">
        <color rgb="FF000000"/>
      </bottom>
      <diagonal/>
    </border>
    <border>
      <left style="thin">
        <color rgb="FF000000"/>
      </left>
      <right style="thick">
        <color auto="1"/>
      </right>
      <top style="thin">
        <color rgb="FF000000"/>
      </top>
      <bottom style="thin">
        <color rgb="FF000000"/>
      </bottom>
      <diagonal/>
    </border>
    <border>
      <left style="thin">
        <color indexed="64"/>
      </left>
      <right style="thick">
        <color auto="1"/>
      </right>
      <top/>
      <bottom style="thin">
        <color indexed="64"/>
      </bottom>
      <diagonal/>
    </border>
    <border>
      <left style="thin">
        <color auto="1"/>
      </left>
      <right style="medium">
        <color auto="1"/>
      </right>
      <top/>
      <bottom/>
      <diagonal/>
    </border>
    <border>
      <left/>
      <right style="medium">
        <color auto="1"/>
      </right>
      <top/>
      <bottom/>
      <diagonal/>
    </border>
    <border>
      <left style="thick">
        <color auto="1"/>
      </left>
      <right/>
      <top style="thin">
        <color indexed="64"/>
      </top>
      <bottom/>
      <diagonal/>
    </border>
    <border>
      <left style="thick">
        <color auto="1"/>
      </left>
      <right style="thin">
        <color auto="1"/>
      </right>
      <top style="medium">
        <color auto="1"/>
      </top>
      <bottom style="thin">
        <color indexed="64"/>
      </bottom>
      <diagonal/>
    </border>
    <border>
      <left style="thin">
        <color auto="1"/>
      </left>
      <right style="thin">
        <color auto="1"/>
      </right>
      <top style="medium">
        <color auto="1"/>
      </top>
      <bottom/>
      <diagonal/>
    </border>
    <border>
      <left style="thin">
        <color indexed="64"/>
      </left>
      <right style="thin">
        <color indexed="64"/>
      </right>
      <top/>
      <bottom style="thick">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ck">
        <color auto="1"/>
      </right>
      <top style="thin">
        <color indexed="8"/>
      </top>
      <bottom style="thin">
        <color indexed="8"/>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ck">
        <color auto="1"/>
      </left>
      <right style="thin">
        <color auto="1"/>
      </right>
      <top style="thick">
        <color auto="1"/>
      </top>
      <bottom style="thin">
        <color auto="1"/>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auto="1"/>
      </right>
      <top style="thin">
        <color auto="1"/>
      </top>
      <bottom style="thick">
        <color auto="1"/>
      </bottom>
      <diagonal/>
    </border>
    <border>
      <left/>
      <right/>
      <top style="medium">
        <color indexed="64"/>
      </top>
      <bottom/>
      <diagonal/>
    </border>
    <border>
      <left/>
      <right/>
      <top style="thin">
        <color auto="1"/>
      </top>
      <bottom style="thick">
        <color auto="1"/>
      </bottom>
      <diagonal/>
    </border>
    <border>
      <left style="thin">
        <color auto="1"/>
      </left>
      <right/>
      <top style="medium">
        <color auto="1"/>
      </top>
      <bottom/>
      <diagonal/>
    </border>
    <border>
      <left style="thin">
        <color indexed="64"/>
      </left>
      <right/>
      <top/>
      <bottom style="thick">
        <color auto="1"/>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rgb="FF000000"/>
      </right>
      <top/>
      <bottom style="thin">
        <color indexed="64"/>
      </bottom>
      <diagonal/>
    </border>
    <border>
      <left style="thin">
        <color rgb="FF000000"/>
      </left>
      <right style="thin">
        <color rgb="FF000000"/>
      </right>
      <top/>
      <bottom/>
      <diagonal/>
    </border>
    <border>
      <left style="thin">
        <color rgb="FF000000"/>
      </left>
      <right style="thick">
        <color indexed="64"/>
      </right>
      <top/>
      <bottom style="thin">
        <color indexed="64"/>
      </bottom>
      <diagonal/>
    </border>
  </borders>
  <cellStyleXfs count="1">
    <xf numFmtId="0" fontId="0" fillId="0" borderId="0"/>
  </cellStyleXfs>
  <cellXfs count="386">
    <xf numFmtId="0" fontId="0" fillId="0" borderId="0" xfId="0"/>
    <xf numFmtId="0" fontId="0" fillId="0" borderId="1" xfId="0" applyBorder="1"/>
    <xf numFmtId="0" fontId="3" fillId="0" borderId="2" xfId="0" applyFont="1" applyBorder="1" applyAlignment="1">
      <alignment horizontal="center"/>
    </xf>
    <xf numFmtId="2" fontId="4" fillId="0" borderId="1" xfId="0" applyNumberFormat="1" applyFont="1" applyBorder="1" applyAlignment="1">
      <alignment horizontal="center"/>
    </xf>
    <xf numFmtId="0" fontId="4" fillId="0" borderId="1" xfId="0" applyFont="1" applyBorder="1" applyAlignment="1">
      <alignment horizontal="center"/>
    </xf>
    <xf numFmtId="2" fontId="4" fillId="0" borderId="1" xfId="0" applyNumberFormat="1" applyFont="1" applyBorder="1"/>
    <xf numFmtId="2" fontId="4" fillId="0" borderId="1" xfId="0" applyNumberFormat="1" applyFont="1" applyBorder="1" applyAlignment="1">
      <alignment horizontal="left" vertical="top"/>
    </xf>
    <xf numFmtId="2" fontId="4" fillId="0" borderId="1" xfId="0" applyNumberFormat="1" applyFont="1" applyBorder="1" applyAlignment="1">
      <alignment horizontal="center" vertical="top"/>
    </xf>
    <xf numFmtId="1" fontId="4" fillId="0" borderId="1" xfId="0" applyNumberFormat="1" applyFont="1" applyBorder="1" applyAlignment="1">
      <alignment horizontal="left" vertical="top"/>
    </xf>
    <xf numFmtId="0" fontId="4" fillId="0" borderId="1" xfId="0" applyFont="1" applyBorder="1" applyAlignment="1">
      <alignment horizontal="center" vertical="top"/>
    </xf>
    <xf numFmtId="0" fontId="4" fillId="0" borderId="3" xfId="0" applyFont="1" applyBorder="1" applyAlignment="1">
      <alignment horizontal="center"/>
    </xf>
    <xf numFmtId="1" fontId="4" fillId="0" borderId="1" xfId="0" applyNumberFormat="1" applyFont="1" applyBorder="1"/>
    <xf numFmtId="0" fontId="3" fillId="0" borderId="0" xfId="0" applyFont="1" applyAlignment="1">
      <alignment horizontal="center"/>
    </xf>
    <xf numFmtId="2" fontId="4" fillId="0" borderId="0" xfId="0" applyNumberFormat="1" applyFont="1" applyAlignment="1">
      <alignment horizontal="center"/>
    </xf>
    <xf numFmtId="0" fontId="4" fillId="0" borderId="0" xfId="0" applyFont="1" applyAlignment="1">
      <alignment horizontal="center"/>
    </xf>
    <xf numFmtId="2" fontId="4" fillId="0" borderId="0" xfId="0" applyNumberFormat="1" applyFont="1"/>
    <xf numFmtId="2" fontId="4" fillId="0" borderId="0" xfId="0" applyNumberFormat="1" applyFont="1" applyAlignment="1">
      <alignment horizontal="left" vertical="top"/>
    </xf>
    <xf numFmtId="2" fontId="4" fillId="0" borderId="0" xfId="0" applyNumberFormat="1" applyFont="1" applyAlignment="1">
      <alignment horizontal="center" vertical="top"/>
    </xf>
    <xf numFmtId="1" fontId="4" fillId="0" borderId="0" xfId="0" applyNumberFormat="1" applyFont="1" applyAlignment="1">
      <alignment horizontal="left" vertical="top"/>
    </xf>
    <xf numFmtId="0" fontId="4" fillId="0" borderId="0" xfId="0" applyFont="1" applyAlignment="1">
      <alignment horizontal="center" vertical="top"/>
    </xf>
    <xf numFmtId="1" fontId="4" fillId="0" borderId="0" xfId="0" applyNumberFormat="1" applyFont="1"/>
    <xf numFmtId="0" fontId="5" fillId="2" borderId="6" xfId="0" applyFont="1" applyFill="1" applyBorder="1" applyAlignment="1">
      <alignment horizontal="center" vertical="center"/>
    </xf>
    <xf numFmtId="2" fontId="5" fillId="3" borderId="8" xfId="0" applyNumberFormat="1" applyFont="1" applyFill="1" applyBorder="1" applyAlignment="1">
      <alignment horizontal="left" vertical="center" wrapText="1"/>
    </xf>
    <xf numFmtId="2" fontId="5" fillId="0" borderId="9" xfId="0" applyNumberFormat="1" applyFont="1" applyBorder="1" applyAlignment="1">
      <alignment horizontal="left" vertical="center" wrapText="1"/>
    </xf>
    <xf numFmtId="1" fontId="5" fillId="4" borderId="9" xfId="0" applyNumberFormat="1" applyFont="1" applyFill="1" applyBorder="1" applyAlignment="1">
      <alignment horizontal="left" vertical="center" wrapText="1"/>
    </xf>
    <xf numFmtId="2" fontId="5" fillId="3" borderId="9" xfId="0" applyNumberFormat="1" applyFont="1" applyFill="1" applyBorder="1" applyAlignment="1">
      <alignment horizontal="left" vertical="center" wrapText="1"/>
    </xf>
    <xf numFmtId="2" fontId="5" fillId="0" borderId="9" xfId="0" applyNumberFormat="1" applyFont="1" applyBorder="1" applyAlignment="1">
      <alignment horizontal="left" vertical="top" wrapText="1"/>
    </xf>
    <xf numFmtId="0" fontId="4" fillId="6" borderId="9" xfId="0" applyFont="1" applyFill="1" applyBorder="1" applyAlignment="1">
      <alignment horizontal="center" vertical="top" wrapText="1"/>
    </xf>
    <xf numFmtId="0" fontId="4" fillId="4" borderId="6" xfId="0" applyFont="1" applyFill="1" applyBorder="1" applyAlignment="1">
      <alignment horizontal="center" vertical="top" wrapText="1"/>
    </xf>
    <xf numFmtId="2" fontId="2" fillId="3" borderId="8" xfId="0" applyNumberFormat="1" applyFont="1" applyFill="1" applyBorder="1" applyAlignment="1">
      <alignment horizontal="left" vertical="top" wrapText="1"/>
    </xf>
    <xf numFmtId="1" fontId="2" fillId="4" borderId="9" xfId="0" applyNumberFormat="1" applyFont="1" applyFill="1" applyBorder="1" applyAlignment="1">
      <alignment horizontal="left" vertical="top" wrapText="1"/>
    </xf>
    <xf numFmtId="2" fontId="2" fillId="3" borderId="9" xfId="0" applyNumberFormat="1" applyFont="1" applyFill="1" applyBorder="1" applyAlignment="1">
      <alignment horizontal="left" vertical="top" wrapText="1"/>
    </xf>
    <xf numFmtId="2" fontId="2" fillId="0" borderId="9" xfId="0" applyNumberFormat="1" applyFont="1" applyBorder="1" applyAlignment="1">
      <alignment horizontal="left" vertical="top" wrapText="1"/>
    </xf>
    <xf numFmtId="0" fontId="5" fillId="2" borderId="6" xfId="0" applyFont="1" applyFill="1" applyBorder="1" applyAlignment="1">
      <alignment horizontal="center" vertical="center" wrapText="1"/>
    </xf>
    <xf numFmtId="1" fontId="0" fillId="4" borderId="9" xfId="0" applyNumberFormat="1" applyFill="1" applyBorder="1" applyAlignment="1">
      <alignment horizontal="left" vertical="top" wrapText="1"/>
    </xf>
    <xf numFmtId="2" fontId="4" fillId="3" borderId="8" xfId="0" applyNumberFormat="1" applyFont="1" applyFill="1" applyBorder="1" applyAlignment="1">
      <alignment horizontal="center" vertical="center"/>
    </xf>
    <xf numFmtId="2" fontId="4" fillId="0" borderId="9" xfId="0" applyNumberFormat="1" applyFont="1" applyBorder="1" applyAlignment="1">
      <alignment horizontal="center" vertical="center"/>
    </xf>
    <xf numFmtId="1" fontId="4" fillId="3" borderId="9" xfId="0" applyNumberFormat="1" applyFont="1" applyFill="1" applyBorder="1" applyAlignment="1">
      <alignment horizontal="center" vertical="center"/>
    </xf>
    <xf numFmtId="2" fontId="4" fillId="3" borderId="9" xfId="0" applyNumberFormat="1" applyFont="1" applyFill="1" applyBorder="1" applyAlignment="1">
      <alignment horizontal="center" vertical="center"/>
    </xf>
    <xf numFmtId="2" fontId="4" fillId="0" borderId="9" xfId="0" applyNumberFormat="1" applyFont="1" applyBorder="1" applyAlignment="1">
      <alignment horizontal="center" vertical="center" wrapText="1"/>
    </xf>
    <xf numFmtId="0" fontId="7" fillId="0" borderId="0" xfId="0" applyFont="1"/>
    <xf numFmtId="0" fontId="7" fillId="4" borderId="0" xfId="0" applyFont="1" applyFill="1"/>
    <xf numFmtId="1" fontId="4" fillId="0" borderId="9" xfId="0" applyNumberFormat="1" applyFont="1" applyBorder="1" applyAlignment="1">
      <alignment horizontal="center" vertical="center"/>
    </xf>
    <xf numFmtId="0" fontId="4" fillId="5" borderId="9" xfId="0" applyFont="1" applyFill="1" applyBorder="1" applyAlignment="1">
      <alignment horizontal="center" vertical="center"/>
    </xf>
    <xf numFmtId="0" fontId="8" fillId="7" borderId="9" xfId="0" applyFont="1" applyFill="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1" fontId="4" fillId="4" borderId="0" xfId="0" applyNumberFormat="1" applyFont="1" applyFill="1" applyAlignment="1">
      <alignment horizontal="left" vertical="top"/>
    </xf>
    <xf numFmtId="0" fontId="8" fillId="7" borderId="12" xfId="0" applyFont="1" applyFill="1" applyBorder="1" applyAlignment="1">
      <alignment horizontal="center" vertical="center"/>
    </xf>
    <xf numFmtId="0" fontId="5" fillId="0" borderId="0" xfId="0" applyFont="1"/>
    <xf numFmtId="2" fontId="5" fillId="4" borderId="8" xfId="0" applyNumberFormat="1" applyFont="1" applyFill="1" applyBorder="1" applyAlignment="1">
      <alignment horizontal="center" vertical="center"/>
    </xf>
    <xf numFmtId="2" fontId="5" fillId="0" borderId="8" xfId="0" applyNumberFormat="1" applyFont="1" applyBorder="1" applyAlignment="1">
      <alignment horizontal="center" vertical="center"/>
    </xf>
    <xf numFmtId="2" fontId="5" fillId="0" borderId="7" xfId="0" applyNumberFormat="1" applyFont="1" applyBorder="1" applyAlignment="1">
      <alignment horizontal="center" vertical="center"/>
    </xf>
    <xf numFmtId="2" fontId="5" fillId="0" borderId="9" xfId="0" applyNumberFormat="1" applyFont="1" applyBorder="1" applyAlignment="1">
      <alignment horizontal="center" vertical="center"/>
    </xf>
    <xf numFmtId="1" fontId="5" fillId="4" borderId="8" xfId="0" applyNumberFormat="1" applyFont="1" applyFill="1" applyBorder="1" applyAlignment="1">
      <alignment horizontal="center" vertical="center"/>
    </xf>
    <xf numFmtId="0" fontId="5" fillId="0" borderId="8" xfId="0" applyFont="1" applyBorder="1" applyAlignment="1">
      <alignment horizontal="center" vertical="center"/>
    </xf>
    <xf numFmtId="1" fontId="5" fillId="0" borderId="18"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4" borderId="21" xfId="0" applyNumberFormat="1" applyFont="1" applyFill="1" applyBorder="1" applyAlignment="1">
      <alignment horizontal="center" vertical="center"/>
    </xf>
    <xf numFmtId="1" fontId="5" fillId="5" borderId="18" xfId="0" applyNumberFormat="1" applyFont="1" applyFill="1" applyBorder="1" applyAlignment="1">
      <alignment horizontal="center" vertical="center"/>
    </xf>
    <xf numFmtId="1" fontId="5" fillId="0" borderId="21" xfId="0" applyNumberFormat="1" applyFont="1" applyBorder="1" applyAlignment="1">
      <alignment horizontal="center" vertical="center"/>
    </xf>
    <xf numFmtId="1" fontId="9" fillId="4" borderId="21" xfId="0" applyNumberFormat="1" applyFont="1" applyFill="1" applyBorder="1" applyAlignment="1">
      <alignment horizontal="center" vertical="center"/>
    </xf>
    <xf numFmtId="0" fontId="9" fillId="0" borderId="18" xfId="0" applyFont="1" applyBorder="1" applyAlignment="1">
      <alignment horizontal="center" vertical="center"/>
    </xf>
    <xf numFmtId="0" fontId="9" fillId="5" borderId="18" xfId="0" applyFont="1" applyFill="1" applyBorder="1" applyAlignment="1">
      <alignment horizontal="center" vertical="center"/>
    </xf>
    <xf numFmtId="0" fontId="5" fillId="0" borderId="1" xfId="0"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1" fontId="5" fillId="3" borderId="0" xfId="0" applyNumberFormat="1" applyFont="1" applyFill="1" applyAlignment="1">
      <alignment horizontal="center"/>
    </xf>
    <xf numFmtId="1" fontId="5" fillId="0" borderId="0" xfId="0" applyNumberFormat="1" applyFont="1" applyAlignment="1">
      <alignment horizontal="center" vertical="top"/>
    </xf>
    <xf numFmtId="1" fontId="5" fillId="0" borderId="0" xfId="0" applyNumberFormat="1" applyFont="1" applyAlignment="1">
      <alignment horizontal="left" vertical="top"/>
    </xf>
    <xf numFmtId="0" fontId="5" fillId="0" borderId="0" xfId="0" applyFont="1" applyAlignment="1">
      <alignment horizontal="center" vertical="top"/>
    </xf>
    <xf numFmtId="2" fontId="4" fillId="3" borderId="0" xfId="0" applyNumberFormat="1" applyFont="1" applyFill="1"/>
    <xf numFmtId="0" fontId="5" fillId="2" borderId="1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7" fillId="0" borderId="24"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2" fillId="8" borderId="25" xfId="0" applyFont="1" applyFill="1" applyBorder="1" applyAlignment="1">
      <alignment vertical="center" wrapText="1"/>
    </xf>
    <xf numFmtId="0" fontId="2" fillId="8" borderId="26" xfId="0" applyFont="1" applyFill="1" applyBorder="1" applyAlignment="1">
      <alignment vertical="center" wrapText="1"/>
    </xf>
    <xf numFmtId="0" fontId="2" fillId="8" borderId="27" xfId="0" applyFont="1" applyFill="1" applyBorder="1" applyAlignment="1">
      <alignment vertical="center" wrapText="1"/>
    </xf>
    <xf numFmtId="0" fontId="2" fillId="8" borderId="28" xfId="0" applyFont="1" applyFill="1" applyBorder="1" applyAlignment="1">
      <alignment horizontal="center" vertical="center" wrapText="1"/>
    </xf>
    <xf numFmtId="0" fontId="7" fillId="0" borderId="0" xfId="0" applyFont="1" applyAlignment="1">
      <alignment horizontal="center"/>
    </xf>
    <xf numFmtId="0" fontId="0" fillId="8" borderId="30" xfId="0" applyFill="1" applyBorder="1" applyAlignment="1">
      <alignment vertical="top" wrapText="1"/>
    </xf>
    <xf numFmtId="0" fontId="0" fillId="8" borderId="31" xfId="0" applyFill="1" applyBorder="1" applyAlignment="1">
      <alignment vertical="top" wrapText="1"/>
    </xf>
    <xf numFmtId="0" fontId="0" fillId="8" borderId="25" xfId="0" applyFill="1" applyBorder="1" applyAlignment="1">
      <alignment vertical="top" wrapText="1"/>
    </xf>
    <xf numFmtId="0" fontId="0" fillId="8" borderId="32" xfId="0" applyFill="1" applyBorder="1" applyAlignment="1">
      <alignment vertical="top" wrapText="1"/>
    </xf>
    <xf numFmtId="0" fontId="0" fillId="8" borderId="33" xfId="0" applyFill="1" applyBorder="1" applyAlignment="1">
      <alignment horizontal="left" vertical="top" wrapText="1"/>
    </xf>
    <xf numFmtId="0" fontId="0" fillId="8" borderId="32" xfId="0" applyFill="1" applyBorder="1" applyAlignment="1">
      <alignment horizontal="left" vertical="top" wrapText="1"/>
    </xf>
    <xf numFmtId="0" fontId="10" fillId="8" borderId="34" xfId="0" applyFont="1" applyFill="1" applyBorder="1" applyAlignment="1">
      <alignment vertical="top" wrapText="1"/>
    </xf>
    <xf numFmtId="0" fontId="0" fillId="0" borderId="0" xfId="0" applyAlignment="1">
      <alignment vertical="center"/>
    </xf>
    <xf numFmtId="0" fontId="0" fillId="0" borderId="0" xfId="0" applyAlignment="1">
      <alignment horizontal="center"/>
    </xf>
    <xf numFmtId="0" fontId="0" fillId="8" borderId="35" xfId="0" applyFill="1" applyBorder="1" applyAlignment="1">
      <alignment horizontal="left" vertical="top" wrapText="1"/>
    </xf>
    <xf numFmtId="0" fontId="0" fillId="8" borderId="36" xfId="0" applyFill="1" applyBorder="1" applyAlignment="1">
      <alignment horizontal="left" vertical="top" wrapText="1"/>
    </xf>
    <xf numFmtId="0" fontId="0" fillId="8" borderId="27" xfId="0" applyFill="1" applyBorder="1" applyAlignment="1">
      <alignment vertical="top" wrapText="1"/>
    </xf>
    <xf numFmtId="0" fontId="0" fillId="8" borderId="37" xfId="0" applyFill="1" applyBorder="1" applyAlignment="1">
      <alignment horizontal="left" vertical="top" wrapText="1"/>
    </xf>
    <xf numFmtId="0" fontId="0" fillId="8" borderId="37" xfId="0" applyFill="1" applyBorder="1" applyAlignment="1">
      <alignment vertical="top" wrapText="1"/>
    </xf>
    <xf numFmtId="0" fontId="0" fillId="8" borderId="38" xfId="0" applyFill="1" applyBorder="1" applyAlignment="1">
      <alignment horizontal="left" vertical="top" wrapText="1"/>
    </xf>
    <xf numFmtId="0" fontId="2" fillId="8" borderId="12" xfId="0" applyFont="1" applyFill="1" applyBorder="1" applyAlignment="1">
      <alignment horizontal="left" vertical="top" wrapText="1"/>
    </xf>
    <xf numFmtId="0" fontId="2" fillId="8" borderId="30" xfId="0" applyFont="1" applyFill="1" applyBorder="1" applyAlignment="1">
      <alignment vertical="top" wrapText="1"/>
    </xf>
    <xf numFmtId="0" fontId="2" fillId="8" borderId="30" xfId="0" applyFont="1" applyFill="1" applyBorder="1" applyAlignment="1">
      <alignment horizontal="left" vertical="top" wrapText="1"/>
    </xf>
    <xf numFmtId="0" fontId="2" fillId="8" borderId="26" xfId="0" applyFont="1" applyFill="1" applyBorder="1" applyAlignment="1">
      <alignment vertical="top" wrapText="1"/>
    </xf>
    <xf numFmtId="0" fontId="2" fillId="8" borderId="39" xfId="0" applyFont="1" applyFill="1" applyBorder="1" applyAlignment="1">
      <alignment horizontal="left" vertical="top" wrapText="1"/>
    </xf>
    <xf numFmtId="0" fontId="1" fillId="2" borderId="40"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4" fillId="6" borderId="9" xfId="0" applyFont="1" applyFill="1" applyBorder="1" applyAlignment="1">
      <alignment horizontal="left" vertical="top" wrapText="1"/>
    </xf>
    <xf numFmtId="0" fontId="4" fillId="4" borderId="6" xfId="0" applyFont="1" applyFill="1" applyBorder="1" applyAlignment="1">
      <alignment horizontal="left" vertical="top" wrapText="1"/>
    </xf>
    <xf numFmtId="0" fontId="0" fillId="0" borderId="0" xfId="0" applyAlignment="1">
      <alignment horizontal="left" vertical="top"/>
    </xf>
    <xf numFmtId="0" fontId="6" fillId="2" borderId="5" xfId="0" applyFont="1" applyFill="1" applyBorder="1" applyAlignment="1">
      <alignment horizontal="center" vertical="center"/>
    </xf>
    <xf numFmtId="0" fontId="6" fillId="0" borderId="11" xfId="0" applyFont="1" applyBorder="1" applyAlignment="1">
      <alignment horizontal="center" vertical="center" wrapText="1"/>
    </xf>
    <xf numFmtId="0" fontId="6" fillId="2" borderId="5" xfId="0" applyFont="1" applyFill="1" applyBorder="1" applyAlignment="1">
      <alignment horizontal="center" vertical="center" wrapText="1"/>
    </xf>
    <xf numFmtId="0" fontId="0" fillId="0" borderId="9" xfId="0" applyBorder="1" applyAlignment="1">
      <alignment horizontal="left" vertical="top" wrapText="1"/>
    </xf>
    <xf numFmtId="2" fontId="12" fillId="0" borderId="11" xfId="0" applyNumberFormat="1" applyFont="1" applyBorder="1" applyAlignment="1">
      <alignment horizontal="center" vertical="center"/>
    </xf>
    <xf numFmtId="164" fontId="12" fillId="0" borderId="11" xfId="0" applyNumberFormat="1" applyFont="1" applyBorder="1" applyAlignment="1">
      <alignment horizontal="center" vertical="center"/>
    </xf>
    <xf numFmtId="1" fontId="13" fillId="0" borderId="11" xfId="0" applyNumberFormat="1" applyFont="1" applyBorder="1" applyAlignment="1">
      <alignment horizontal="center" vertical="center" wrapText="1"/>
    </xf>
    <xf numFmtId="0" fontId="6" fillId="9" borderId="46" xfId="0" applyFont="1" applyFill="1" applyBorder="1" applyAlignment="1">
      <alignment horizontal="center" vertical="center"/>
    </xf>
    <xf numFmtId="0" fontId="2" fillId="0" borderId="0" xfId="0" applyFont="1"/>
    <xf numFmtId="0" fontId="6" fillId="0" borderId="0" xfId="0" applyFont="1"/>
    <xf numFmtId="0" fontId="7" fillId="0" borderId="17" xfId="0" applyFont="1" applyBorder="1" applyAlignment="1">
      <alignment horizontal="center" vertical="center" wrapText="1"/>
    </xf>
    <xf numFmtId="0" fontId="2" fillId="8" borderId="47" xfId="0" applyFont="1" applyFill="1" applyBorder="1" applyAlignment="1">
      <alignment horizontal="center" vertical="center" wrapText="1"/>
    </xf>
    <xf numFmtId="0" fontId="0" fillId="8" borderId="0" xfId="0" applyFill="1" applyAlignment="1">
      <alignment vertical="top" wrapText="1"/>
    </xf>
    <xf numFmtId="0" fontId="0" fillId="8" borderId="48" xfId="0" applyFill="1" applyBorder="1" applyAlignment="1">
      <alignment horizontal="left" vertical="top" wrapText="1"/>
    </xf>
    <xf numFmtId="0" fontId="0" fillId="8" borderId="22" xfId="0" applyFill="1" applyBorder="1" applyAlignment="1">
      <alignment horizontal="left" vertical="top" wrapText="1"/>
    </xf>
    <xf numFmtId="0" fontId="2" fillId="8" borderId="0" xfId="0" applyFont="1" applyFill="1" applyAlignment="1">
      <alignment horizontal="left" vertical="top" wrapText="1"/>
    </xf>
    <xf numFmtId="0" fontId="2" fillId="8" borderId="0" xfId="0" applyFont="1" applyFill="1" applyAlignment="1">
      <alignment vertical="top" wrapText="1"/>
    </xf>
    <xf numFmtId="0" fontId="2" fillId="8" borderId="49" xfId="0" applyFont="1" applyFill="1" applyBorder="1" applyAlignment="1">
      <alignment horizontal="left" vertical="top" wrapText="1"/>
    </xf>
    <xf numFmtId="0" fontId="2" fillId="0" borderId="50" xfId="0" applyFont="1" applyBorder="1" applyAlignment="1">
      <alignment horizontal="center" vertical="center"/>
    </xf>
    <xf numFmtId="0" fontId="2" fillId="0" borderId="10" xfId="0" applyFont="1" applyBorder="1" applyAlignment="1">
      <alignment horizontal="center" vertical="center"/>
    </xf>
    <xf numFmtId="0" fontId="6" fillId="2" borderId="16"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wrapText="1"/>
    </xf>
    <xf numFmtId="0" fontId="4" fillId="0" borderId="51" xfId="0" applyFont="1" applyBorder="1" applyAlignment="1">
      <alignment horizontal="center" vertical="center" wrapText="1"/>
    </xf>
    <xf numFmtId="0" fontId="5" fillId="2" borderId="16" xfId="0" applyFont="1" applyFill="1" applyBorder="1" applyAlignment="1">
      <alignment horizontal="left" vertical="top"/>
    </xf>
    <xf numFmtId="0" fontId="4" fillId="4" borderId="9" xfId="0" applyFont="1" applyFill="1" applyBorder="1" applyAlignment="1">
      <alignment horizontal="left" vertical="top" wrapText="1"/>
    </xf>
    <xf numFmtId="0" fontId="4" fillId="0" borderId="0" xfId="0" applyFont="1" applyAlignment="1">
      <alignment horizontal="left" vertical="top" wrapText="1"/>
    </xf>
    <xf numFmtId="0" fontId="4" fillId="0" borderId="51" xfId="0" applyFont="1" applyBorder="1" applyAlignment="1">
      <alignment horizontal="left" vertical="top" wrapText="1"/>
    </xf>
    <xf numFmtId="0" fontId="5" fillId="2" borderId="16" xfId="0" applyFont="1" applyFill="1" applyBorder="1" applyAlignment="1">
      <alignment horizontal="left" vertical="top"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55" xfId="0" applyBorder="1" applyAlignment="1">
      <alignment horizontal="center" vertical="center"/>
    </xf>
    <xf numFmtId="0" fontId="1" fillId="9" borderId="46" xfId="0" applyFont="1" applyFill="1" applyBorder="1" applyAlignment="1">
      <alignment horizontal="center" vertical="center"/>
    </xf>
    <xf numFmtId="0" fontId="0" fillId="0" borderId="56" xfId="0" applyBorder="1" applyAlignment="1">
      <alignment horizontal="center" vertical="center"/>
    </xf>
    <xf numFmtId="0" fontId="1" fillId="2" borderId="16"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51" xfId="0" applyFont="1" applyBorder="1" applyAlignment="1">
      <alignment horizontal="center" vertical="center" wrapText="1"/>
    </xf>
    <xf numFmtId="0" fontId="7" fillId="4" borderId="9" xfId="0" applyFont="1" applyFill="1" applyBorder="1" applyAlignment="1">
      <alignment horizontal="left" vertical="top" wrapText="1"/>
    </xf>
    <xf numFmtId="49" fontId="14" fillId="4" borderId="57" xfId="0" applyNumberFormat="1" applyFont="1" applyFill="1" applyBorder="1" applyAlignment="1">
      <alignment horizontal="left" vertical="top" wrapText="1"/>
    </xf>
    <xf numFmtId="49" fontId="14" fillId="4" borderId="58" xfId="0" applyNumberFormat="1" applyFont="1" applyFill="1" applyBorder="1" applyAlignment="1">
      <alignment horizontal="left" vertical="top" wrapText="1"/>
    </xf>
    <xf numFmtId="49" fontId="14" fillId="4" borderId="59" xfId="0" applyNumberFormat="1" applyFont="1" applyFill="1" applyBorder="1" applyAlignment="1">
      <alignment horizontal="left" vertical="top" wrapText="1"/>
    </xf>
    <xf numFmtId="0" fontId="0" fillId="0" borderId="0" xfId="0" applyAlignment="1">
      <alignment horizontal="left" vertical="top" wrapText="1"/>
    </xf>
    <xf numFmtId="0" fontId="7" fillId="4" borderId="10" xfId="0" applyFont="1" applyFill="1" applyBorder="1" applyAlignment="1">
      <alignment horizontal="left" vertical="top" wrapText="1"/>
    </xf>
    <xf numFmtId="0" fontId="7" fillId="4" borderId="0" xfId="0" applyFont="1" applyFill="1" applyAlignment="1">
      <alignment horizontal="left"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7" fillId="0" borderId="51" xfId="0" applyFont="1" applyBorder="1" applyAlignment="1">
      <alignment horizontal="center"/>
    </xf>
    <xf numFmtId="0" fontId="0" fillId="0" borderId="52" xfId="0" applyBorder="1" applyAlignment="1">
      <alignment horizontal="center"/>
    </xf>
    <xf numFmtId="0" fontId="7" fillId="0" borderId="24" xfId="0" applyFont="1" applyBorder="1" applyAlignment="1">
      <alignment horizontal="center" vertical="center"/>
    </xf>
    <xf numFmtId="0" fontId="7" fillId="0" borderId="17"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17" fillId="0" borderId="9" xfId="0" applyFont="1" applyBorder="1" applyAlignment="1">
      <alignment horizontal="center" vertical="center" wrapText="1"/>
    </xf>
    <xf numFmtId="0" fontId="5" fillId="4" borderId="9" xfId="0" applyFont="1" applyFill="1" applyBorder="1" applyAlignment="1">
      <alignment horizontal="left" vertical="top" wrapText="1"/>
    </xf>
    <xf numFmtId="0" fontId="17" fillId="4" borderId="9" xfId="0" applyFont="1" applyFill="1" applyBorder="1" applyAlignment="1">
      <alignment horizontal="left" vertical="top" wrapText="1"/>
    </xf>
    <xf numFmtId="0" fontId="5" fillId="0" borderId="9" xfId="0" applyFont="1" applyBorder="1" applyAlignment="1">
      <alignment horizontal="left" vertical="top" wrapText="1"/>
    </xf>
    <xf numFmtId="49" fontId="17" fillId="4" borderId="9" xfId="0" applyNumberFormat="1" applyFont="1" applyFill="1" applyBorder="1" applyAlignment="1">
      <alignment horizontal="left" vertical="top" wrapText="1"/>
    </xf>
    <xf numFmtId="0" fontId="12" fillId="4" borderId="9" xfId="0" applyFont="1" applyFill="1" applyBorder="1" applyAlignment="1">
      <alignment horizontal="left" vertical="top" wrapText="1"/>
    </xf>
    <xf numFmtId="0" fontId="12" fillId="0" borderId="9" xfId="0" applyFont="1" applyBorder="1" applyAlignment="1">
      <alignment horizontal="left" vertical="top" wrapText="1"/>
    </xf>
    <xf numFmtId="0" fontId="7" fillId="0" borderId="9" xfId="0" applyFont="1" applyBorder="1" applyAlignment="1">
      <alignment horizontal="center" vertical="center" wrapText="1"/>
    </xf>
    <xf numFmtId="0" fontId="7" fillId="0" borderId="0" xfId="0" applyFont="1" applyAlignment="1">
      <alignment vertical="center"/>
    </xf>
    <xf numFmtId="0" fontId="0" fillId="0" borderId="0" xfId="0" applyAlignment="1">
      <alignment wrapText="1"/>
    </xf>
    <xf numFmtId="0" fontId="5" fillId="2" borderId="5" xfId="0" applyFont="1" applyFill="1" applyBorder="1" applyAlignment="1">
      <alignment horizontal="center" vertical="center"/>
    </xf>
    <xf numFmtId="0" fontId="5" fillId="2" borderId="5" xfId="0" applyFont="1" applyFill="1" applyBorder="1" applyAlignment="1">
      <alignment horizontal="left" vertical="top"/>
    </xf>
    <xf numFmtId="0" fontId="5" fillId="4" borderId="10" xfId="0" applyFont="1" applyFill="1" applyBorder="1" applyAlignment="1">
      <alignment horizontal="left" vertical="top" wrapText="1"/>
    </xf>
    <xf numFmtId="0" fontId="5" fillId="2" borderId="5" xfId="0" applyFont="1" applyFill="1" applyBorder="1" applyAlignment="1">
      <alignment horizontal="left" vertical="top" wrapText="1"/>
    </xf>
    <xf numFmtId="0" fontId="1" fillId="2" borderId="5" xfId="0" applyFont="1" applyFill="1" applyBorder="1" applyAlignment="1">
      <alignment horizontal="center" vertical="center" wrapText="1"/>
    </xf>
    <xf numFmtId="0" fontId="7" fillId="0" borderId="10" xfId="0" applyFont="1" applyBorder="1" applyAlignment="1">
      <alignment horizontal="center" vertical="center" wrapText="1"/>
    </xf>
    <xf numFmtId="0" fontId="0" fillId="9" borderId="46" xfId="0" applyFill="1" applyBorder="1" applyAlignment="1">
      <alignment horizontal="center" vertical="center"/>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0" xfId="0" applyFont="1" applyBorder="1" applyAlignment="1">
      <alignment horizontal="center" vertical="center" wrapText="1"/>
    </xf>
    <xf numFmtId="0" fontId="1" fillId="0" borderId="60" xfId="0" applyFont="1" applyBorder="1" applyAlignment="1">
      <alignment vertical="center" wrapText="1"/>
    </xf>
    <xf numFmtId="0" fontId="5" fillId="0" borderId="61" xfId="0" applyFont="1" applyBorder="1" applyAlignment="1">
      <alignment horizontal="center" vertical="center" wrapText="1"/>
    </xf>
    <xf numFmtId="0" fontId="0" fillId="0" borderId="9" xfId="0" applyBorder="1" applyAlignment="1">
      <alignment horizontal="center" vertical="center" wrapText="1"/>
    </xf>
    <xf numFmtId="0" fontId="0" fillId="0" borderId="24" xfId="0" applyBorder="1" applyAlignment="1">
      <alignment horizontal="center" vertical="center" wrapText="1"/>
    </xf>
    <xf numFmtId="0" fontId="0" fillId="10" borderId="0" xfId="0" applyFill="1"/>
    <xf numFmtId="0" fontId="6" fillId="0" borderId="9" xfId="0" applyFont="1" applyBorder="1" applyAlignment="1">
      <alignment vertical="top" wrapText="1"/>
    </xf>
    <xf numFmtId="0" fontId="2" fillId="0" borderId="0" xfId="0" applyFont="1" applyAlignment="1">
      <alignment vertical="top" wrapText="1"/>
    </xf>
    <xf numFmtId="0" fontId="2" fillId="0" borderId="9" xfId="0" applyFont="1" applyBorder="1" applyAlignment="1">
      <alignment vertical="top" wrapText="1"/>
    </xf>
    <xf numFmtId="0" fontId="5" fillId="2" borderId="16" xfId="0" applyFont="1" applyFill="1" applyBorder="1" applyAlignment="1">
      <alignment horizontal="center" vertical="center"/>
    </xf>
    <xf numFmtId="0" fontId="5" fillId="2" borderId="6" xfId="0" applyFont="1" applyFill="1" applyBorder="1" applyAlignment="1">
      <alignment horizontal="left" vertical="top"/>
    </xf>
    <xf numFmtId="0" fontId="5" fillId="2" borderId="6" xfId="0" applyFont="1" applyFill="1" applyBorder="1" applyAlignment="1">
      <alignment horizontal="left" vertical="top" wrapText="1"/>
    </xf>
    <xf numFmtId="2" fontId="4" fillId="3" borderId="41" xfId="0" applyNumberFormat="1" applyFont="1" applyFill="1" applyBorder="1" applyAlignment="1">
      <alignment horizontal="center" vertical="center"/>
    </xf>
    <xf numFmtId="2" fontId="4" fillId="0" borderId="24" xfId="0" applyNumberFormat="1" applyFont="1" applyBorder="1" applyAlignment="1">
      <alignment horizontal="center" vertical="center"/>
    </xf>
    <xf numFmtId="1" fontId="4" fillId="3" borderId="24" xfId="0" applyNumberFormat="1" applyFont="1" applyFill="1" applyBorder="1" applyAlignment="1">
      <alignment horizontal="center" vertical="center"/>
    </xf>
    <xf numFmtId="2" fontId="4" fillId="3" borderId="24" xfId="0" applyNumberFormat="1" applyFont="1" applyFill="1" applyBorder="1" applyAlignment="1">
      <alignment horizontal="center" vertical="center"/>
    </xf>
    <xf numFmtId="2" fontId="4" fillId="0" borderId="24" xfId="0" applyNumberFormat="1" applyFont="1" applyBorder="1" applyAlignment="1">
      <alignment horizontal="center" vertical="center" wrapText="1"/>
    </xf>
    <xf numFmtId="0" fontId="5" fillId="2" borderId="40" xfId="0" applyFont="1" applyFill="1" applyBorder="1" applyAlignment="1">
      <alignment horizontal="center" vertical="center" wrapText="1"/>
    </xf>
    <xf numFmtId="2" fontId="5" fillId="2" borderId="62" xfId="0" applyNumberFormat="1" applyFont="1" applyFill="1" applyBorder="1" applyAlignment="1">
      <alignment horizontal="center" vertical="center"/>
    </xf>
    <xf numFmtId="2" fontId="5" fillId="2" borderId="60" xfId="0" applyNumberFormat="1" applyFont="1" applyFill="1" applyBorder="1" applyAlignment="1">
      <alignment horizontal="center" vertical="center"/>
    </xf>
    <xf numFmtId="2" fontId="5" fillId="2" borderId="61" xfId="0" applyNumberFormat="1" applyFont="1" applyFill="1" applyBorder="1" applyAlignment="1">
      <alignment horizontal="center" vertical="center" wrapText="1"/>
    </xf>
    <xf numFmtId="1" fontId="5" fillId="2" borderId="42" xfId="0" applyNumberFormat="1" applyFont="1" applyFill="1" applyBorder="1" applyAlignment="1">
      <alignment horizontal="center" vertical="center"/>
    </xf>
    <xf numFmtId="1" fontId="5" fillId="2" borderId="21" xfId="0" applyNumberFormat="1" applyFont="1" applyFill="1" applyBorder="1" applyAlignment="1">
      <alignment horizontal="center" vertical="center"/>
    </xf>
    <xf numFmtId="1" fontId="5" fillId="2" borderId="20" xfId="0" applyNumberFormat="1" applyFont="1" applyFill="1" applyBorder="1" applyAlignment="1">
      <alignment horizontal="center" vertical="center" wrapText="1"/>
    </xf>
    <xf numFmtId="0" fontId="5" fillId="8" borderId="9" xfId="0" applyFont="1" applyFill="1" applyBorder="1" applyAlignment="1">
      <alignment horizontal="left" vertical="top"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5" fillId="4" borderId="6" xfId="0" applyFont="1" applyFill="1" applyBorder="1" applyAlignment="1">
      <alignment horizontal="left" vertical="top" wrapText="1"/>
    </xf>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1" fillId="2"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2" fillId="0" borderId="9" xfId="0" applyFont="1" applyBorder="1" applyAlignment="1">
      <alignment horizontal="center" vertical="center" wrapText="1"/>
    </xf>
    <xf numFmtId="0" fontId="20" fillId="0" borderId="0" xfId="0" applyFont="1"/>
    <xf numFmtId="1" fontId="4" fillId="4" borderId="9" xfId="0" applyNumberFormat="1" applyFont="1" applyFill="1" applyBorder="1" applyAlignment="1">
      <alignment horizontal="left" vertical="top" wrapText="1"/>
    </xf>
    <xf numFmtId="1" fontId="4" fillId="4" borderId="6" xfId="0" applyNumberFormat="1" applyFont="1" applyFill="1" applyBorder="1" applyAlignment="1">
      <alignment horizontal="left" vertical="top" wrapText="1"/>
    </xf>
    <xf numFmtId="2" fontId="4" fillId="0" borderId="6" xfId="0" applyNumberFormat="1" applyFont="1" applyBorder="1" applyAlignment="1">
      <alignment horizontal="center" vertical="center"/>
    </xf>
    <xf numFmtId="0" fontId="6" fillId="2" borderId="6" xfId="0" applyFont="1" applyFill="1" applyBorder="1" applyAlignment="1">
      <alignment horizontal="center" vertical="center"/>
    </xf>
    <xf numFmtId="0" fontId="5" fillId="4" borderId="9" xfId="0" applyFont="1" applyFill="1" applyBorder="1" applyAlignment="1">
      <alignment horizontal="center" vertical="center"/>
    </xf>
    <xf numFmtId="0" fontId="7" fillId="0" borderId="9" xfId="0" applyFont="1" applyBorder="1"/>
    <xf numFmtId="0" fontId="0" fillId="0" borderId="9" xfId="0" applyBorder="1"/>
    <xf numFmtId="0" fontId="1" fillId="9" borderId="7" xfId="0" applyFont="1" applyFill="1" applyBorder="1" applyAlignment="1">
      <alignment horizontal="center" vertical="center"/>
    </xf>
    <xf numFmtId="0" fontId="4" fillId="0" borderId="0" xfId="0" applyFont="1"/>
    <xf numFmtId="0" fontId="24" fillId="11" borderId="26" xfId="0" applyFont="1" applyFill="1" applyBorder="1" applyAlignment="1">
      <alignment horizontal="left" vertical="top" wrapText="1"/>
    </xf>
    <xf numFmtId="0" fontId="24" fillId="11" borderId="31" xfId="0" applyFont="1" applyFill="1" applyBorder="1" applyAlignment="1">
      <alignment horizontal="left" vertical="top" wrapText="1"/>
    </xf>
    <xf numFmtId="1" fontId="4" fillId="4" borderId="14" xfId="0" applyNumberFormat="1" applyFont="1" applyFill="1" applyBorder="1" applyAlignment="1">
      <alignment horizontal="left" vertical="top" wrapText="1"/>
    </xf>
    <xf numFmtId="2" fontId="4" fillId="0" borderId="65" xfId="0" applyNumberFormat="1" applyFont="1" applyBorder="1" applyAlignment="1">
      <alignment horizontal="center" vertical="center"/>
    </xf>
    <xf numFmtId="2" fontId="22" fillId="0" borderId="60" xfId="0" applyNumberFormat="1" applyFont="1" applyBorder="1" applyAlignment="1">
      <alignment horizontal="center" vertical="center"/>
    </xf>
    <xf numFmtId="0" fontId="5" fillId="0" borderId="17" xfId="0" applyFont="1" applyBorder="1" applyAlignment="1">
      <alignment horizontal="center" vertical="center" wrapText="1"/>
    </xf>
    <xf numFmtId="0" fontId="6" fillId="0" borderId="0" xfId="0" applyFont="1" applyAlignment="1">
      <alignment horizontal="center" vertical="center"/>
    </xf>
    <xf numFmtId="0" fontId="6" fillId="0" borderId="22" xfId="0" applyFont="1" applyBorder="1" applyAlignment="1">
      <alignment horizontal="center" vertical="center"/>
    </xf>
    <xf numFmtId="0" fontId="6" fillId="0" borderId="68" xfId="0" applyFont="1" applyBorder="1" applyAlignment="1">
      <alignment horizontal="center" vertical="center"/>
    </xf>
    <xf numFmtId="0" fontId="6" fillId="0" borderId="66" xfId="0" applyFont="1" applyBorder="1" applyAlignment="1">
      <alignment horizontal="center" vertical="center"/>
    </xf>
    <xf numFmtId="0" fontId="1" fillId="2" borderId="21" xfId="0" applyFont="1" applyFill="1" applyBorder="1" applyAlignment="1">
      <alignment horizontal="center" vertical="center" wrapText="1"/>
    </xf>
    <xf numFmtId="0" fontId="1" fillId="2" borderId="20" xfId="0" applyFont="1" applyFill="1" applyBorder="1" applyAlignment="1">
      <alignment horizontal="center" vertical="center"/>
    </xf>
    <xf numFmtId="0" fontId="5" fillId="2" borderId="68" xfId="0" applyFont="1" applyFill="1" applyBorder="1" applyAlignment="1">
      <alignment horizontal="center" vertical="center"/>
    </xf>
    <xf numFmtId="0" fontId="1" fillId="2" borderId="15" xfId="0" applyFont="1" applyFill="1" applyBorder="1" applyAlignment="1">
      <alignment horizontal="center" vertical="center" wrapText="1"/>
    </xf>
    <xf numFmtId="0" fontId="0" fillId="0" borderId="0" xfId="0"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0" fontId="13" fillId="0" borderId="11" xfId="0" applyFont="1" applyBorder="1" applyAlignment="1">
      <alignment horizontal="center" vertical="center" wrapText="1"/>
    </xf>
    <xf numFmtId="0" fontId="5" fillId="4" borderId="9" xfId="0" applyFont="1" applyFill="1" applyBorder="1" applyAlignment="1">
      <alignment horizontal="center" vertical="center" wrapText="1"/>
    </xf>
    <xf numFmtId="0" fontId="5" fillId="0" borderId="6" xfId="0" applyFont="1" applyBorder="1" applyAlignment="1">
      <alignment horizontal="center" vertical="center"/>
    </xf>
    <xf numFmtId="0" fontId="7" fillId="0" borderId="6" xfId="0" applyFont="1"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9" xfId="0" applyBorder="1" applyAlignment="1">
      <alignment wrapText="1"/>
    </xf>
    <xf numFmtId="0" fontId="0" fillId="0" borderId="71" xfId="0" applyBorder="1" applyAlignment="1">
      <alignment horizontal="center" vertical="center" wrapText="1"/>
    </xf>
    <xf numFmtId="0" fontId="0" fillId="0" borderId="29" xfId="0" applyBorder="1" applyAlignment="1">
      <alignment horizontal="center" vertical="center"/>
    </xf>
    <xf numFmtId="0" fontId="0" fillId="0" borderId="51" xfId="0" applyBorder="1" applyAlignment="1">
      <alignment horizontal="center" vertical="center" wrapText="1"/>
    </xf>
    <xf numFmtId="0" fontId="0" fillId="0" borderId="1" xfId="0" applyBorder="1" applyAlignment="1">
      <alignment wrapText="1"/>
    </xf>
    <xf numFmtId="0" fontId="6" fillId="2" borderId="4"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39" xfId="0" applyFont="1" applyBorder="1" applyAlignment="1">
      <alignment horizontal="center" vertical="center" wrapText="1"/>
    </xf>
    <xf numFmtId="0" fontId="0" fillId="0" borderId="12" xfId="0" applyBorder="1" applyAlignment="1">
      <alignment wrapText="1"/>
    </xf>
    <xf numFmtId="0" fontId="26" fillId="0" borderId="9" xfId="0" applyFont="1" applyBorder="1" applyAlignment="1">
      <alignment horizontal="center" vertical="center" wrapText="1"/>
    </xf>
    <xf numFmtId="0" fontId="26" fillId="0" borderId="9" xfId="0" applyFont="1" applyBorder="1" applyAlignment="1">
      <alignment horizontal="center" vertical="center"/>
    </xf>
    <xf numFmtId="0" fontId="27" fillId="0" borderId="9" xfId="0" applyFont="1" applyBorder="1" applyAlignment="1">
      <alignment horizontal="center" vertical="center" wrapText="1"/>
    </xf>
    <xf numFmtId="0" fontId="7" fillId="0" borderId="9" xfId="0" applyFont="1" applyBorder="1" applyAlignment="1">
      <alignment horizontal="right"/>
    </xf>
    <xf numFmtId="0" fontId="7" fillId="0" borderId="9" xfId="0" applyFont="1" applyBorder="1" applyAlignment="1">
      <alignment wrapText="1"/>
    </xf>
    <xf numFmtId="0" fontId="7" fillId="0" borderId="0" xfId="0" applyFont="1" applyAlignment="1">
      <alignment horizontal="right"/>
    </xf>
    <xf numFmtId="1" fontId="2" fillId="4" borderId="9" xfId="0" applyNumberFormat="1" applyFont="1" applyFill="1" applyBorder="1" applyAlignment="1">
      <alignment horizontal="left" vertical="center" wrapText="1"/>
    </xf>
    <xf numFmtId="2" fontId="2" fillId="0" borderId="9" xfId="0" applyNumberFormat="1"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2" fontId="2" fillId="0" borderId="6" xfId="0" applyNumberFormat="1" applyFont="1" applyBorder="1" applyAlignment="1">
      <alignment horizontal="center" vertical="center"/>
    </xf>
    <xf numFmtId="2" fontId="22" fillId="0" borderId="75" xfId="0" applyNumberFormat="1" applyFont="1" applyBorder="1" applyAlignment="1">
      <alignment horizontal="center" vertical="center"/>
    </xf>
    <xf numFmtId="0" fontId="22" fillId="0" borderId="76" xfId="0" applyFont="1" applyBorder="1" applyAlignment="1">
      <alignment horizontal="center" vertical="center"/>
    </xf>
    <xf numFmtId="2" fontId="22" fillId="0" borderId="55" xfId="0" applyNumberFormat="1" applyFont="1" applyBorder="1" applyAlignment="1">
      <alignment horizontal="center" vertical="center"/>
    </xf>
    <xf numFmtId="0" fontId="17" fillId="4" borderId="9" xfId="0" applyFont="1" applyFill="1" applyBorder="1" applyAlignment="1">
      <alignment horizontal="center" vertical="center" wrapText="1"/>
    </xf>
    <xf numFmtId="0" fontId="17" fillId="4" borderId="9" xfId="0" applyFont="1" applyFill="1" applyBorder="1" applyAlignment="1">
      <alignment horizontal="center" vertical="center"/>
    </xf>
    <xf numFmtId="49" fontId="17" fillId="4" borderId="9" xfId="0" applyNumberFormat="1" applyFont="1" applyFill="1" applyBorder="1" applyAlignment="1">
      <alignment horizontal="center" vertical="center" wrapText="1"/>
    </xf>
    <xf numFmtId="0" fontId="12" fillId="4" borderId="9" xfId="0" applyFont="1" applyFill="1" applyBorder="1" applyAlignment="1">
      <alignment horizontal="center" vertical="center" wrapText="1"/>
    </xf>
    <xf numFmtId="0" fontId="19" fillId="0" borderId="9" xfId="0" applyFont="1" applyBorder="1"/>
    <xf numFmtId="0" fontId="7" fillId="0" borderId="9" xfId="0" applyFont="1" applyBorder="1" applyAlignment="1">
      <alignment horizontal="right" wrapText="1"/>
    </xf>
    <xf numFmtId="0" fontId="7" fillId="0" borderId="29" xfId="0" applyFont="1" applyBorder="1"/>
    <xf numFmtId="0" fontId="29" fillId="0" borderId="26" xfId="0" applyFont="1" applyBorder="1" applyAlignment="1">
      <alignment horizontal="center" vertical="center" wrapText="1"/>
    </xf>
    <xf numFmtId="1" fontId="0" fillId="4" borderId="6" xfId="0" applyNumberFormat="1" applyFill="1" applyBorder="1" applyAlignment="1">
      <alignment vertical="center" wrapText="1"/>
    </xf>
    <xf numFmtId="0" fontId="0" fillId="4" borderId="9" xfId="0" applyFill="1" applyBorder="1" applyAlignment="1">
      <alignment horizontal="center" vertical="center" wrapText="1"/>
    </xf>
    <xf numFmtId="1" fontId="0" fillId="4" borderId="6" xfId="0" applyNumberFormat="1" applyFill="1" applyBorder="1" applyAlignment="1">
      <alignment horizontal="left" vertical="top" wrapText="1"/>
    </xf>
    <xf numFmtId="2" fontId="0" fillId="0" borderId="9" xfId="0" applyNumberFormat="1" applyBorder="1" applyAlignment="1">
      <alignment horizontal="center" vertical="center"/>
    </xf>
    <xf numFmtId="2" fontId="0" fillId="0" borderId="6" xfId="0" applyNumberFormat="1" applyBorder="1" applyAlignment="1">
      <alignment horizontal="center" vertical="center"/>
    </xf>
    <xf numFmtId="2" fontId="1" fillId="0" borderId="40" xfId="0" applyNumberFormat="1" applyFont="1" applyBorder="1" applyAlignment="1">
      <alignment horizontal="center" vertical="center"/>
    </xf>
    <xf numFmtId="0" fontId="1" fillId="0" borderId="9" xfId="0" applyFont="1" applyBorder="1" applyAlignment="1">
      <alignment horizontal="center" vertical="center" wrapText="1"/>
    </xf>
    <xf numFmtId="0" fontId="22" fillId="0" borderId="0" xfId="0" applyFont="1" applyAlignment="1">
      <alignment horizontal="center"/>
    </xf>
    <xf numFmtId="0" fontId="0" fillId="0" borderId="65" xfId="0" applyBorder="1" applyAlignment="1">
      <alignment horizontal="center" vertical="center"/>
    </xf>
    <xf numFmtId="0" fontId="1" fillId="0" borderId="2" xfId="0" applyFont="1" applyBorder="1" applyAlignment="1">
      <alignment horizontal="center" vertical="center"/>
    </xf>
    <xf numFmtId="0" fontId="17"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30" fillId="0" borderId="9" xfId="0" applyFont="1" applyBorder="1"/>
    <xf numFmtId="0" fontId="30" fillId="0" borderId="9" xfId="0" applyFont="1" applyBorder="1" applyAlignment="1">
      <alignment horizontal="right"/>
    </xf>
    <xf numFmtId="1" fontId="2" fillId="4" borderId="6" xfId="0" applyNumberFormat="1" applyFont="1" applyFill="1" applyBorder="1" applyAlignment="1">
      <alignment horizontal="left" vertical="top" wrapText="1"/>
    </xf>
    <xf numFmtId="0" fontId="28" fillId="0" borderId="78"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79" xfId="0" applyFont="1" applyBorder="1" applyAlignment="1">
      <alignment horizontal="center" vertical="center" wrapText="1"/>
    </xf>
    <xf numFmtId="0" fontId="6" fillId="0" borderId="6" xfId="0" applyFont="1" applyBorder="1" applyAlignment="1">
      <alignment horizontal="center" vertical="center"/>
    </xf>
    <xf numFmtId="1" fontId="4" fillId="4" borderId="6" xfId="0" applyNumberFormat="1" applyFont="1" applyFill="1" applyBorder="1" applyAlignment="1">
      <alignment vertical="center" wrapText="1"/>
    </xf>
    <xf numFmtId="1" fontId="4" fillId="4" borderId="9" xfId="0" applyNumberFormat="1" applyFont="1" applyFill="1" applyBorder="1" applyAlignment="1">
      <alignment vertical="center" wrapText="1"/>
    </xf>
    <xf numFmtId="0" fontId="24" fillId="11" borderId="31" xfId="0" applyFont="1" applyFill="1" applyBorder="1" applyAlignment="1">
      <alignment horizontal="center" wrapText="1"/>
    </xf>
    <xf numFmtId="0" fontId="24" fillId="11" borderId="26" xfId="0" applyFont="1" applyFill="1" applyBorder="1" applyAlignment="1">
      <alignment horizontal="center" vertical="center" wrapText="1"/>
    </xf>
    <xf numFmtId="2" fontId="22" fillId="0" borderId="40" xfId="0" applyNumberFormat="1" applyFont="1" applyBorder="1" applyAlignment="1">
      <alignment horizontal="center" vertical="center"/>
    </xf>
    <xf numFmtId="0" fontId="23" fillId="0" borderId="31" xfId="0" applyFont="1" applyBorder="1" applyAlignment="1">
      <alignment horizontal="center" vertical="center" wrapText="1"/>
    </xf>
    <xf numFmtId="0" fontId="6" fillId="0" borderId="39" xfId="0" applyFont="1" applyBorder="1" applyAlignment="1">
      <alignment horizontal="center" vertical="center" wrapText="1"/>
    </xf>
    <xf numFmtId="0" fontId="6" fillId="4" borderId="9" xfId="0" applyFont="1" applyFill="1" applyBorder="1" applyAlignment="1">
      <alignment vertical="top" wrapText="1"/>
    </xf>
    <xf numFmtId="49" fontId="6" fillId="4" borderId="9" xfId="0" applyNumberFormat="1" applyFont="1" applyFill="1" applyBorder="1" applyAlignment="1">
      <alignment vertical="top" wrapText="1"/>
    </xf>
    <xf numFmtId="0" fontId="2" fillId="0" borderId="9" xfId="0" applyFont="1" applyBorder="1" applyAlignment="1">
      <alignment horizontal="right" wrapText="1"/>
    </xf>
    <xf numFmtId="0" fontId="0" fillId="0" borderId="9" xfId="0" applyBorder="1" applyAlignment="1">
      <alignment horizontal="right" wrapText="1"/>
    </xf>
    <xf numFmtId="0" fontId="0" fillId="0" borderId="29" xfId="0" applyBorder="1" applyAlignment="1">
      <alignment horizontal="right" wrapText="1"/>
    </xf>
    <xf numFmtId="0" fontId="0" fillId="0" borderId="65" xfId="0" applyBorder="1" applyAlignment="1">
      <alignment horizontal="right" wrapText="1"/>
    </xf>
    <xf numFmtId="0" fontId="2" fillId="0" borderId="65" xfId="0" applyFont="1" applyBorder="1" applyAlignment="1">
      <alignment horizontal="right" wrapText="1"/>
    </xf>
    <xf numFmtId="0" fontId="1" fillId="0" borderId="12" xfId="0" applyFont="1" applyBorder="1"/>
    <xf numFmtId="0" fontId="1" fillId="0" borderId="9" xfId="0" applyFont="1" applyBorder="1" applyAlignment="1">
      <alignment vertical="center" wrapText="1"/>
    </xf>
    <xf numFmtId="0" fontId="1" fillId="0" borderId="9" xfId="0" applyFont="1" applyBorder="1"/>
    <xf numFmtId="1" fontId="2" fillId="4" borderId="6" xfId="0" applyNumberFormat="1" applyFont="1" applyFill="1" applyBorder="1" applyAlignment="1">
      <alignment horizontal="left" vertical="top" wrapText="1"/>
    </xf>
    <xf numFmtId="1" fontId="2" fillId="4" borderId="11" xfId="0" applyNumberFormat="1" applyFont="1" applyFill="1" applyBorder="1" applyAlignment="1">
      <alignment horizontal="left" vertical="top" wrapText="1"/>
    </xf>
    <xf numFmtId="0" fontId="3" fillId="0" borderId="2" xfId="0" applyFont="1" applyBorder="1" applyAlignment="1">
      <alignment horizontal="center"/>
    </xf>
    <xf numFmtId="0" fontId="5" fillId="0" borderId="2" xfId="0" applyFont="1" applyBorder="1" applyAlignment="1">
      <alignment horizontal="center" vertical="center"/>
    </xf>
    <xf numFmtId="1" fontId="6" fillId="5" borderId="6" xfId="0" applyNumberFormat="1" applyFont="1" applyFill="1" applyBorder="1" applyAlignment="1">
      <alignment horizontal="left" vertical="top" wrapText="1"/>
    </xf>
    <xf numFmtId="1" fontId="6" fillId="5" borderId="11" xfId="0" applyNumberFormat="1" applyFont="1" applyFill="1" applyBorder="1" applyAlignment="1">
      <alignment horizontal="left" vertical="top" wrapText="1"/>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1" fillId="9" borderId="68"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43" xfId="0" applyFont="1" applyBorder="1" applyAlignment="1">
      <alignment horizontal="center" vertical="center"/>
    </xf>
    <xf numFmtId="0" fontId="1" fillId="2" borderId="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 fillId="0" borderId="0" xfId="0" applyFont="1" applyAlignment="1">
      <alignment horizontal="center" vertical="center"/>
    </xf>
    <xf numFmtId="0" fontId="26" fillId="2" borderId="9" xfId="0" applyFont="1" applyFill="1" applyBorder="1" applyAlignment="1">
      <alignment horizontal="center" vertical="center" wrapText="1"/>
    </xf>
    <xf numFmtId="0" fontId="26" fillId="9" borderId="9" xfId="0" applyFont="1" applyFill="1" applyBorder="1" applyAlignment="1">
      <alignment horizontal="center" vertical="center" wrapText="1"/>
    </xf>
    <xf numFmtId="0" fontId="26" fillId="0" borderId="9" xfId="0" applyFont="1" applyBorder="1" applyAlignment="1">
      <alignment horizontal="center" vertical="center" wrapText="1"/>
    </xf>
    <xf numFmtId="0" fontId="3" fillId="0" borderId="43" xfId="0" applyFont="1" applyBorder="1" applyAlignment="1">
      <alignment horizontal="center"/>
    </xf>
    <xf numFmtId="0" fontId="3" fillId="0" borderId="44" xfId="0" applyFont="1" applyBorder="1" applyAlignment="1">
      <alignment horizontal="center"/>
    </xf>
    <xf numFmtId="0" fontId="3" fillId="0" borderId="45" xfId="0" applyFont="1" applyBorder="1" applyAlignment="1">
      <alignment horizontal="center"/>
    </xf>
    <xf numFmtId="0" fontId="1" fillId="2" borderId="5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6" fillId="0" borderId="39" xfId="0" applyFont="1" applyBorder="1" applyAlignment="1">
      <alignment horizontal="center" vertical="center"/>
    </xf>
    <xf numFmtId="0" fontId="6" fillId="0" borderId="77" xfId="0" applyFont="1" applyBorder="1" applyAlignment="1">
      <alignment horizontal="center" vertical="center"/>
    </xf>
    <xf numFmtId="0" fontId="1" fillId="2" borderId="40" xfId="0" applyFont="1" applyFill="1" applyBorder="1" applyAlignment="1">
      <alignment horizontal="center" vertical="center" wrapText="1"/>
    </xf>
    <xf numFmtId="0" fontId="1" fillId="9" borderId="7" xfId="0" applyFont="1" applyFill="1" applyBorder="1" applyAlignment="1">
      <alignment horizontal="center" vertical="center"/>
    </xf>
    <xf numFmtId="0" fontId="6" fillId="0" borderId="2" xfId="0" applyFont="1" applyBorder="1" applyAlignment="1">
      <alignment horizontal="center" vertical="center"/>
    </xf>
    <xf numFmtId="0" fontId="5" fillId="0" borderId="72" xfId="0" applyFont="1" applyBorder="1" applyAlignment="1">
      <alignment horizontal="center"/>
    </xf>
    <xf numFmtId="0" fontId="5" fillId="0" borderId="73" xfId="0" applyFont="1" applyBorder="1" applyAlignment="1">
      <alignment horizontal="center"/>
    </xf>
    <xf numFmtId="0" fontId="5" fillId="0" borderId="74" xfId="0" applyFont="1" applyBorder="1" applyAlignment="1">
      <alignment horizontal="center"/>
    </xf>
    <xf numFmtId="0" fontId="3"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vanhoesen@acrpc.org" id="{9EAF077E-80F8-43B1-8DF3-D156EA7C6969}" userId="S::urn:spo:guest#jvanhoesen@acrpc.org::"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U9" dT="2022-01-25T23:23:11.91" personId="{9EAF077E-80F8-43B1-8DF3-D156EA7C6969}" id="{665D524B-6BAA-4AF1-B43C-8A1FB150BAE4}">
    <text>Unknown, no info given</text>
  </threadedComment>
  <threadedComment ref="U10" dT="2022-01-25T23:23:22.53" personId="{9EAF077E-80F8-43B1-8DF3-D156EA7C6969}" id="{74E52659-93FA-4FB2-B3F3-2FF04658940C}">
    <text>Unknown, no info given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98D8A-E52A-4B27-B440-9FB433B3D5B9}">
  <dimension ref="A1:CN16"/>
  <sheetViews>
    <sheetView topLeftCell="A2" zoomScale="50" zoomScaleNormal="50" workbookViewId="0">
      <selection activeCell="A2" sqref="A2:K2"/>
    </sheetView>
  </sheetViews>
  <sheetFormatPr defaultRowHeight="15"/>
  <cols>
    <col min="1" max="1" width="37.140625" customWidth="1"/>
    <col min="2" max="2" width="52.140625" customWidth="1"/>
    <col min="3" max="4" width="45.7109375" style="13" customWidth="1"/>
    <col min="5" max="5" width="45.7109375" style="15" customWidth="1"/>
    <col min="6" max="6" width="45.7109375" style="71" customWidth="1"/>
    <col min="7" max="7" width="45.7109375" style="15" customWidth="1"/>
    <col min="8" max="8" width="45.7109375" style="71" customWidth="1"/>
    <col min="9" max="9" width="45.7109375" style="15" customWidth="1"/>
    <col min="10" max="10" width="45.7109375" style="71" customWidth="1"/>
    <col min="11" max="12" width="45.7109375" style="15" customWidth="1"/>
    <col min="13" max="13" width="45.7109375" style="16" customWidth="1"/>
    <col min="14" max="17" width="45.7109375" style="15" customWidth="1"/>
    <col min="18" max="18" width="45.7109375" style="18" hidden="1" customWidth="1"/>
    <col min="19" max="19" width="50.28515625" style="19" hidden="1" customWidth="1"/>
    <col min="20" max="21" width="8.5703125" style="14" hidden="1" customWidth="1"/>
    <col min="22" max="22" width="9" style="14" hidden="1" customWidth="1"/>
    <col min="23" max="23" width="8.140625" style="14" hidden="1" customWidth="1"/>
    <col min="24" max="24" width="45.7109375" style="16" customWidth="1"/>
    <col min="25" max="25" width="10.42578125" style="19" hidden="1" customWidth="1"/>
    <col min="26" max="26" width="8.5703125" style="14" hidden="1" customWidth="1"/>
    <col min="27" max="28" width="45.7109375" style="20" customWidth="1"/>
    <col min="29" max="29" width="45.7109375" style="18" hidden="1" customWidth="1"/>
    <col min="30" max="30" width="90" style="19" hidden="1" customWidth="1"/>
    <col min="31" max="32" width="8.5703125" style="14" hidden="1" customWidth="1"/>
    <col min="33" max="33" width="9" style="14" hidden="1" customWidth="1"/>
    <col min="34" max="34" width="8.140625" style="14" hidden="1" customWidth="1"/>
  </cols>
  <sheetData>
    <row r="1" spans="1:92" ht="15.75" hidden="1" customHeight="1">
      <c r="A1" s="1"/>
      <c r="B1" s="1"/>
      <c r="C1" s="341" t="s">
        <v>0</v>
      </c>
      <c r="D1" s="341"/>
      <c r="E1" s="341"/>
      <c r="F1" s="341"/>
      <c r="G1" s="341"/>
      <c r="H1" s="341"/>
      <c r="I1" s="341"/>
      <c r="J1" s="341"/>
      <c r="K1" s="341"/>
      <c r="L1" s="341"/>
      <c r="M1" s="341"/>
      <c r="N1" s="341"/>
      <c r="O1" s="341"/>
      <c r="P1" s="341"/>
      <c r="Q1" s="341"/>
      <c r="R1" s="341"/>
      <c r="S1" s="341"/>
      <c r="T1" s="341"/>
      <c r="U1" s="341"/>
      <c r="V1" s="3" t="s">
        <v>1</v>
      </c>
      <c r="W1" s="4" t="s">
        <v>2</v>
      </c>
      <c r="X1" s="4" t="s">
        <v>3</v>
      </c>
      <c r="Y1" s="4" t="s">
        <v>3</v>
      </c>
      <c r="Z1" s="4" t="s">
        <v>4</v>
      </c>
      <c r="AA1" s="5"/>
      <c r="AB1" s="5"/>
      <c r="AC1" s="5"/>
      <c r="AD1" s="3" t="s">
        <v>1</v>
      </c>
      <c r="AE1" s="4" t="s">
        <v>2</v>
      </c>
      <c r="AF1" s="4" t="s">
        <v>3</v>
      </c>
      <c r="AG1" s="4" t="s">
        <v>4</v>
      </c>
      <c r="AH1" s="5"/>
      <c r="AI1" s="3" t="s">
        <v>1</v>
      </c>
      <c r="AJ1" s="4" t="s">
        <v>2</v>
      </c>
      <c r="AK1" s="4" t="s">
        <v>3</v>
      </c>
      <c r="AL1" s="4" t="s">
        <v>4</v>
      </c>
      <c r="AM1" s="6"/>
      <c r="AN1" s="7" t="s">
        <v>1</v>
      </c>
      <c r="AO1" s="4" t="s">
        <v>2</v>
      </c>
      <c r="AP1" s="4" t="s">
        <v>3</v>
      </c>
      <c r="AQ1" s="4" t="s">
        <v>4</v>
      </c>
      <c r="AR1" s="5"/>
      <c r="AS1" s="3" t="s">
        <v>1</v>
      </c>
      <c r="AT1" s="4" t="s">
        <v>2</v>
      </c>
      <c r="AU1" s="4" t="s">
        <v>3</v>
      </c>
      <c r="AV1" s="4" t="s">
        <v>4</v>
      </c>
      <c r="AW1" s="5"/>
      <c r="AX1" s="3" t="s">
        <v>1</v>
      </c>
      <c r="AY1" s="4" t="s">
        <v>2</v>
      </c>
      <c r="AZ1" s="4" t="s">
        <v>3</v>
      </c>
      <c r="BA1" s="4" t="s">
        <v>4</v>
      </c>
      <c r="BB1" s="5"/>
      <c r="BC1" s="3" t="s">
        <v>1</v>
      </c>
      <c r="BD1" s="4" t="s">
        <v>2</v>
      </c>
      <c r="BE1" s="4" t="s">
        <v>3</v>
      </c>
      <c r="BF1" s="4" t="s">
        <v>4</v>
      </c>
      <c r="BG1" s="5"/>
      <c r="BH1" s="3" t="s">
        <v>1</v>
      </c>
      <c r="BI1" s="4" t="s">
        <v>2</v>
      </c>
      <c r="BJ1" s="4" t="s">
        <v>3</v>
      </c>
      <c r="BK1" s="4" t="s">
        <v>4</v>
      </c>
      <c r="BL1" s="8"/>
      <c r="BM1" s="9" t="s">
        <v>1</v>
      </c>
      <c r="BN1" s="4" t="s">
        <v>2</v>
      </c>
      <c r="BO1" s="4" t="s">
        <v>5</v>
      </c>
      <c r="BP1" s="4" t="s">
        <v>3</v>
      </c>
      <c r="BQ1" s="4" t="s">
        <v>4</v>
      </c>
      <c r="BR1" s="6"/>
      <c r="BS1" s="7" t="s">
        <v>1</v>
      </c>
      <c r="BT1" s="4" t="s">
        <v>2</v>
      </c>
      <c r="BU1" s="4" t="s">
        <v>3</v>
      </c>
      <c r="BV1" s="4" t="s">
        <v>4</v>
      </c>
      <c r="BW1" s="9" t="s">
        <v>6</v>
      </c>
      <c r="BX1" s="10" t="s">
        <v>2</v>
      </c>
      <c r="BY1" s="11"/>
      <c r="BZ1" s="4" t="s">
        <v>1</v>
      </c>
      <c r="CA1" s="4" t="s">
        <v>2</v>
      </c>
      <c r="CB1" s="4" t="s">
        <v>3</v>
      </c>
      <c r="CC1" s="4" t="s">
        <v>4</v>
      </c>
      <c r="CD1" s="11"/>
      <c r="CE1" s="4" t="s">
        <v>1</v>
      </c>
      <c r="CF1" s="4" t="s">
        <v>2</v>
      </c>
      <c r="CG1" s="4" t="s">
        <v>3</v>
      </c>
      <c r="CH1" s="4" t="s">
        <v>4</v>
      </c>
      <c r="CI1" s="8"/>
      <c r="CJ1" s="9"/>
      <c r="CK1" s="4" t="s">
        <v>2</v>
      </c>
      <c r="CL1" s="4" t="s">
        <v>5</v>
      </c>
      <c r="CM1" s="4" t="s">
        <v>3</v>
      </c>
      <c r="CN1" s="4" t="s">
        <v>4</v>
      </c>
    </row>
    <row r="2" spans="1:92" ht="48" customHeight="1">
      <c r="A2" s="342" t="s">
        <v>7</v>
      </c>
      <c r="B2" s="342"/>
      <c r="C2" s="342"/>
      <c r="D2" s="342"/>
      <c r="E2" s="342"/>
      <c r="F2" s="342"/>
      <c r="G2" s="342"/>
      <c r="H2" s="342"/>
      <c r="I2" s="342"/>
      <c r="J2" s="342"/>
      <c r="K2" s="342"/>
      <c r="L2" s="12"/>
      <c r="M2" s="12"/>
      <c r="N2" s="12"/>
      <c r="O2" s="12"/>
      <c r="P2" s="12"/>
      <c r="Q2" s="12"/>
      <c r="R2" s="2"/>
      <c r="S2" s="2"/>
      <c r="T2" s="2"/>
      <c r="U2" s="2"/>
      <c r="V2" s="13"/>
      <c r="X2" s="14"/>
      <c r="Y2" s="14"/>
      <c r="AA2" s="15"/>
      <c r="AB2" s="15"/>
      <c r="AC2" s="15"/>
      <c r="AD2" s="13"/>
      <c r="AH2" s="15"/>
      <c r="AI2" s="13"/>
      <c r="AJ2" s="14"/>
      <c r="AK2" s="14"/>
      <c r="AL2" s="14"/>
      <c r="AM2" s="16"/>
      <c r="AN2" s="17"/>
      <c r="AO2" s="14"/>
      <c r="AP2" s="14"/>
      <c r="AQ2" s="14"/>
      <c r="AR2" s="15"/>
      <c r="AS2" s="13"/>
      <c r="AT2" s="14"/>
      <c r="AU2" s="14"/>
      <c r="AV2" s="14"/>
      <c r="AW2" s="15"/>
      <c r="AX2" s="13"/>
      <c r="AY2" s="14"/>
      <c r="AZ2" s="14"/>
      <c r="BA2" s="14"/>
      <c r="BB2" s="15"/>
      <c r="BC2" s="13"/>
      <c r="BD2" s="14"/>
      <c r="BE2" s="14"/>
      <c r="BF2" s="14"/>
      <c r="BG2" s="15"/>
      <c r="BH2" s="13"/>
      <c r="BI2" s="14"/>
      <c r="BJ2" s="14"/>
      <c r="BK2" s="14"/>
      <c r="BL2" s="18"/>
      <c r="BM2" s="19"/>
      <c r="BN2" s="14"/>
      <c r="BO2" s="14"/>
      <c r="BP2" s="14"/>
      <c r="BQ2" s="14"/>
      <c r="BR2" s="16"/>
      <c r="BS2" s="17"/>
      <c r="BT2" s="14"/>
      <c r="BU2" s="14"/>
      <c r="BV2" s="14"/>
      <c r="BW2" s="19"/>
      <c r="BX2" s="14"/>
      <c r="BY2" s="20"/>
      <c r="BZ2" s="14"/>
      <c r="CA2" s="14"/>
      <c r="CB2" s="14"/>
      <c r="CC2" s="14"/>
      <c r="CD2" s="20"/>
      <c r="CE2" s="14"/>
      <c r="CF2" s="14"/>
      <c r="CG2" s="14"/>
      <c r="CH2" s="14"/>
      <c r="CI2" s="18"/>
      <c r="CJ2" s="19"/>
      <c r="CK2" s="14"/>
      <c r="CL2" s="14"/>
      <c r="CM2" s="14"/>
      <c r="CN2" s="14"/>
    </row>
    <row r="3" spans="1:92" ht="62.25" customHeight="1">
      <c r="A3" s="21" t="s">
        <v>8</v>
      </c>
      <c r="B3" s="22" t="s">
        <v>9</v>
      </c>
      <c r="C3" s="23" t="s">
        <v>10</v>
      </c>
      <c r="D3" s="24" t="s">
        <v>11</v>
      </c>
      <c r="E3" s="23" t="s">
        <v>12</v>
      </c>
      <c r="F3" s="25" t="s">
        <v>13</v>
      </c>
      <c r="G3" s="23" t="s">
        <v>14</v>
      </c>
      <c r="H3" s="25" t="s">
        <v>15</v>
      </c>
      <c r="I3" s="23" t="s">
        <v>16</v>
      </c>
      <c r="J3" s="25" t="s">
        <v>17</v>
      </c>
      <c r="K3" s="26" t="s">
        <v>18</v>
      </c>
      <c r="R3" s="343" t="s">
        <v>19</v>
      </c>
      <c r="S3" s="344"/>
      <c r="T3" s="27"/>
      <c r="U3" s="27"/>
      <c r="V3" s="27"/>
      <c r="W3" s="27"/>
      <c r="Y3" s="28"/>
      <c r="Z3" s="27"/>
      <c r="AC3" s="339"/>
      <c r="AD3" s="340"/>
      <c r="AE3" s="27"/>
      <c r="AF3" s="27"/>
      <c r="AG3" s="27"/>
      <c r="AH3" s="27"/>
    </row>
    <row r="4" spans="1:92" s="110" customFormat="1" ht="59.25" customHeight="1">
      <c r="A4" s="209" t="s">
        <v>20</v>
      </c>
      <c r="B4" s="29" t="s">
        <v>21</v>
      </c>
      <c r="C4" s="32" t="s">
        <v>22</v>
      </c>
      <c r="D4" s="30" t="s">
        <v>23</v>
      </c>
      <c r="E4" s="32" t="s">
        <v>24</v>
      </c>
      <c r="F4" s="31" t="s">
        <v>25</v>
      </c>
      <c r="G4" s="32" t="s">
        <v>26</v>
      </c>
      <c r="H4" s="31" t="s">
        <v>27</v>
      </c>
      <c r="I4" s="32" t="s">
        <v>27</v>
      </c>
      <c r="J4" s="31" t="s">
        <v>28</v>
      </c>
      <c r="K4" s="32" t="s">
        <v>27</v>
      </c>
      <c r="L4" s="16"/>
      <c r="M4" s="16"/>
      <c r="N4" s="16"/>
      <c r="O4" s="16"/>
      <c r="P4" s="16"/>
      <c r="Q4" s="16"/>
      <c r="R4" s="339" t="s">
        <v>29</v>
      </c>
      <c r="S4" s="340"/>
      <c r="T4" s="108"/>
      <c r="U4" s="108"/>
      <c r="V4" s="108"/>
      <c r="W4" s="108"/>
      <c r="X4" s="16"/>
      <c r="Y4" s="109"/>
      <c r="Z4" s="108"/>
      <c r="AA4" s="18"/>
      <c r="AB4" s="18"/>
      <c r="AC4" s="339"/>
      <c r="AD4" s="340"/>
      <c r="AE4" s="108"/>
      <c r="AF4" s="108"/>
      <c r="AG4" s="108"/>
      <c r="AH4" s="108"/>
    </row>
    <row r="5" spans="1:92" s="110" customFormat="1" ht="94.5" customHeight="1">
      <c r="A5" s="210" t="s">
        <v>30</v>
      </c>
      <c r="B5" s="29" t="s">
        <v>31</v>
      </c>
      <c r="C5" s="32" t="s">
        <v>32</v>
      </c>
      <c r="D5" s="30" t="s">
        <v>33</v>
      </c>
      <c r="E5" s="32" t="s">
        <v>34</v>
      </c>
      <c r="F5" s="31" t="s">
        <v>35</v>
      </c>
      <c r="G5" s="32" t="s">
        <v>36</v>
      </c>
      <c r="H5" s="31" t="s">
        <v>35</v>
      </c>
      <c r="I5" s="32" t="s">
        <v>35</v>
      </c>
      <c r="J5" s="31" t="s">
        <v>37</v>
      </c>
      <c r="K5" s="32" t="s">
        <v>35</v>
      </c>
      <c r="L5" s="16"/>
      <c r="M5" s="16"/>
      <c r="N5" s="16"/>
      <c r="O5" s="16"/>
      <c r="P5" s="16"/>
      <c r="Q5" s="16"/>
      <c r="R5" s="339" t="s">
        <v>38</v>
      </c>
      <c r="S5" s="340"/>
      <c r="T5" s="108"/>
      <c r="U5" s="108"/>
      <c r="V5" s="108"/>
      <c r="W5" s="108"/>
      <c r="X5" s="16"/>
      <c r="Y5" s="109"/>
      <c r="Z5" s="108"/>
      <c r="AA5" s="18"/>
      <c r="AB5" s="18"/>
      <c r="AC5" s="339"/>
      <c r="AD5" s="340"/>
      <c r="AE5" s="108"/>
      <c r="AF5" s="108"/>
      <c r="AG5" s="108"/>
      <c r="AH5" s="108"/>
    </row>
    <row r="6" spans="1:92" s="110" customFormat="1" ht="123" customHeight="1">
      <c r="A6" s="210" t="s">
        <v>39</v>
      </c>
      <c r="B6" s="29" t="s">
        <v>40</v>
      </c>
      <c r="C6" s="32" t="s">
        <v>41</v>
      </c>
      <c r="D6" s="30" t="s">
        <v>42</v>
      </c>
      <c r="E6" s="32" t="s">
        <v>43</v>
      </c>
      <c r="F6" s="31" t="s">
        <v>44</v>
      </c>
      <c r="G6" s="32" t="s">
        <v>45</v>
      </c>
      <c r="H6" s="31" t="s">
        <v>44</v>
      </c>
      <c r="I6" s="32" t="s">
        <v>44</v>
      </c>
      <c r="J6" s="31" t="s">
        <v>46</v>
      </c>
      <c r="K6" s="32" t="s">
        <v>44</v>
      </c>
      <c r="L6" s="16"/>
      <c r="M6" s="16"/>
      <c r="N6" s="16"/>
      <c r="O6" s="16"/>
      <c r="P6" s="16"/>
      <c r="Q6" s="16"/>
      <c r="R6" s="339" t="s">
        <v>47</v>
      </c>
      <c r="S6" s="340"/>
      <c r="T6" s="108"/>
      <c r="U6" s="108"/>
      <c r="V6" s="108"/>
      <c r="W6" s="108"/>
      <c r="X6" s="16"/>
      <c r="Y6" s="109"/>
      <c r="Z6" s="108"/>
      <c r="AA6" s="18"/>
      <c r="AB6" s="18"/>
      <c r="AC6" s="339"/>
      <c r="AD6" s="340"/>
      <c r="AE6" s="108"/>
      <c r="AF6" s="108"/>
      <c r="AG6" s="108"/>
      <c r="AH6" s="108"/>
    </row>
    <row r="7" spans="1:92" s="110" customFormat="1" ht="252" customHeight="1">
      <c r="A7" s="209" t="s">
        <v>48</v>
      </c>
      <c r="B7" s="29" t="s">
        <v>49</v>
      </c>
      <c r="C7" s="32" t="s">
        <v>50</v>
      </c>
      <c r="D7" s="34" t="s">
        <v>51</v>
      </c>
      <c r="E7" s="32" t="s">
        <v>52</v>
      </c>
      <c r="F7" s="31" t="s">
        <v>53</v>
      </c>
      <c r="G7" s="32" t="s">
        <v>54</v>
      </c>
      <c r="H7" s="31" t="s">
        <v>55</v>
      </c>
      <c r="I7" s="32" t="s">
        <v>56</v>
      </c>
      <c r="J7" s="31" t="s">
        <v>57</v>
      </c>
      <c r="K7" s="32" t="s">
        <v>58</v>
      </c>
      <c r="L7" s="16"/>
      <c r="M7" s="16"/>
      <c r="N7" s="16"/>
      <c r="O7" s="16"/>
      <c r="P7" s="16"/>
      <c r="Q7" s="16"/>
      <c r="R7" s="339" t="s">
        <v>59</v>
      </c>
      <c r="S7" s="340"/>
      <c r="T7" s="108"/>
      <c r="U7" s="108"/>
      <c r="V7" s="108"/>
      <c r="W7" s="108"/>
      <c r="X7" s="16"/>
      <c r="Y7" s="109"/>
      <c r="Z7" s="108"/>
      <c r="AA7" s="18"/>
      <c r="AB7" s="18"/>
      <c r="AC7" s="339"/>
      <c r="AD7" s="340"/>
      <c r="AE7" s="108"/>
      <c r="AF7" s="108"/>
      <c r="AG7" s="108"/>
      <c r="AH7" s="108"/>
    </row>
    <row r="8" spans="1:92" s="40" customFormat="1" ht="75" customHeight="1">
      <c r="A8" s="73" t="s">
        <v>60</v>
      </c>
      <c r="B8" s="35">
        <v>5</v>
      </c>
      <c r="C8" s="36">
        <v>5</v>
      </c>
      <c r="D8" s="37">
        <v>5</v>
      </c>
      <c r="E8" s="36">
        <v>4.333333333333333</v>
      </c>
      <c r="F8" s="38">
        <v>4.333333333333333</v>
      </c>
      <c r="G8" s="36">
        <v>4</v>
      </c>
      <c r="H8" s="38">
        <v>4</v>
      </c>
      <c r="I8" s="36">
        <v>4</v>
      </c>
      <c r="J8" s="38">
        <v>4</v>
      </c>
      <c r="K8" s="39">
        <v>3.6666666666666665</v>
      </c>
      <c r="R8" s="41"/>
      <c r="S8" s="42" t="e">
        <v>#DIV/0!</v>
      </c>
      <c r="T8" s="43"/>
      <c r="U8" s="44"/>
      <c r="V8" s="43"/>
      <c r="W8" s="43"/>
      <c r="Y8" s="45"/>
      <c r="Z8" s="46">
        <v>3</v>
      </c>
      <c r="AC8" s="41"/>
      <c r="AD8" s="42"/>
      <c r="AE8" s="43"/>
      <c r="AF8" s="44"/>
      <c r="AG8" s="43"/>
      <c r="AH8" s="43"/>
    </row>
    <row r="9" spans="1:92" ht="68.25" customHeight="1">
      <c r="A9" s="73" t="s">
        <v>61</v>
      </c>
      <c r="B9" s="35">
        <v>4.666666666666667</v>
      </c>
      <c r="C9" s="36">
        <v>4.333333333333333</v>
      </c>
      <c r="D9" s="37">
        <v>4</v>
      </c>
      <c r="E9" s="36">
        <v>4.666666666666667</v>
      </c>
      <c r="F9" s="38">
        <v>4</v>
      </c>
      <c r="G9" s="36">
        <v>4.333333333333333</v>
      </c>
      <c r="H9" s="38">
        <v>3.6666666666666665</v>
      </c>
      <c r="I9" s="36">
        <v>4.666666666666667</v>
      </c>
      <c r="J9" s="38">
        <v>4.333333333333333</v>
      </c>
      <c r="K9" s="39">
        <v>4</v>
      </c>
      <c r="R9" s="47"/>
      <c r="S9" s="42" t="e">
        <v>#DIV/0!</v>
      </c>
      <c r="T9" s="43"/>
      <c r="U9" s="48"/>
      <c r="V9" s="43"/>
      <c r="W9" s="43"/>
      <c r="Y9" s="45"/>
      <c r="Z9" s="46">
        <v>5</v>
      </c>
      <c r="AC9" s="47"/>
      <c r="AD9" s="42"/>
      <c r="AE9" s="43"/>
      <c r="AF9" s="48"/>
      <c r="AG9" s="43"/>
      <c r="AH9" s="43"/>
    </row>
    <row r="10" spans="1:92" ht="51" customHeight="1">
      <c r="A10" s="73" t="s">
        <v>62</v>
      </c>
      <c r="B10" s="35">
        <v>5</v>
      </c>
      <c r="C10" s="36">
        <v>4</v>
      </c>
      <c r="D10" s="37">
        <v>4.666666666666667</v>
      </c>
      <c r="E10" s="36">
        <v>4.333333333333333</v>
      </c>
      <c r="F10" s="38">
        <v>4.333333333333333</v>
      </c>
      <c r="G10" s="36">
        <v>3.3333333333333335</v>
      </c>
      <c r="H10" s="38">
        <v>4.333333333333333</v>
      </c>
      <c r="I10" s="36">
        <v>4.333333333333333</v>
      </c>
      <c r="J10" s="38">
        <v>3</v>
      </c>
      <c r="K10" s="39">
        <v>4</v>
      </c>
      <c r="R10" s="47"/>
      <c r="S10" s="42" t="e">
        <v>#DIV/0!</v>
      </c>
      <c r="T10" s="43"/>
      <c r="U10" s="48"/>
      <c r="V10" s="43"/>
      <c r="W10" s="43"/>
      <c r="Y10" s="45"/>
      <c r="Z10" s="46">
        <v>4</v>
      </c>
      <c r="AC10" s="47"/>
      <c r="AD10" s="42"/>
      <c r="AE10" s="43"/>
      <c r="AF10" s="48"/>
      <c r="AG10" s="43"/>
      <c r="AH10" s="43"/>
    </row>
    <row r="11" spans="1:92" ht="59.25" customHeight="1">
      <c r="A11" s="73" t="s">
        <v>63</v>
      </c>
      <c r="B11" s="35">
        <v>4.666666666666667</v>
      </c>
      <c r="C11" s="36">
        <v>5</v>
      </c>
      <c r="D11" s="37">
        <v>5</v>
      </c>
      <c r="E11" s="36">
        <v>4</v>
      </c>
      <c r="F11" s="38">
        <v>3.6666666666666665</v>
      </c>
      <c r="G11" s="36">
        <v>4</v>
      </c>
      <c r="H11" s="38">
        <v>3.6666666666666665</v>
      </c>
      <c r="I11" s="36">
        <v>3</v>
      </c>
      <c r="J11" s="38">
        <v>4.333333333333333</v>
      </c>
      <c r="K11" s="39">
        <v>3</v>
      </c>
      <c r="R11" s="47"/>
      <c r="S11" s="42" t="e">
        <v>#DIV/0!</v>
      </c>
      <c r="T11" s="43"/>
      <c r="U11" s="48"/>
      <c r="V11" s="43"/>
      <c r="W11" s="43"/>
      <c r="Y11" s="45"/>
      <c r="Z11" s="46">
        <v>4</v>
      </c>
      <c r="AC11" s="47"/>
      <c r="AD11" s="42"/>
      <c r="AE11" s="43"/>
      <c r="AF11" s="48"/>
      <c r="AG11" s="43"/>
      <c r="AH11" s="43"/>
    </row>
    <row r="12" spans="1:92" ht="121.5" customHeight="1">
      <c r="A12" s="73" t="s">
        <v>64</v>
      </c>
      <c r="B12" s="35">
        <v>4.333333333333333</v>
      </c>
      <c r="C12" s="36">
        <v>5</v>
      </c>
      <c r="D12" s="37">
        <v>4.333333333333333</v>
      </c>
      <c r="E12" s="36">
        <v>5</v>
      </c>
      <c r="F12" s="38">
        <v>3.6666666666666665</v>
      </c>
      <c r="G12" s="36">
        <v>4</v>
      </c>
      <c r="H12" s="38">
        <v>4</v>
      </c>
      <c r="I12" s="36">
        <v>4</v>
      </c>
      <c r="J12" s="38">
        <v>4.666666666666667</v>
      </c>
      <c r="K12" s="39">
        <v>4.333333333333333</v>
      </c>
      <c r="R12" s="47"/>
      <c r="S12" s="42" t="e">
        <v>#DIV/0!</v>
      </c>
      <c r="T12" s="43"/>
      <c r="U12" s="48"/>
      <c r="V12" s="43"/>
      <c r="W12" s="43"/>
      <c r="Y12" s="45"/>
      <c r="Z12" s="46">
        <v>5</v>
      </c>
      <c r="AC12" s="47"/>
      <c r="AD12" s="42"/>
      <c r="AE12" s="43"/>
      <c r="AF12" s="48"/>
      <c r="AG12" s="43"/>
      <c r="AH12" s="43"/>
    </row>
    <row r="13" spans="1:92" ht="42.75" customHeight="1" thickBot="1">
      <c r="A13" s="74" t="s">
        <v>65</v>
      </c>
      <c r="B13" s="211">
        <v>4.333333333333333</v>
      </c>
      <c r="C13" s="212">
        <v>4.3333333333333304</v>
      </c>
      <c r="D13" s="213">
        <v>3</v>
      </c>
      <c r="E13" s="212">
        <v>2</v>
      </c>
      <c r="F13" s="214">
        <v>2.3333333333333335</v>
      </c>
      <c r="G13" s="212">
        <v>2.6666666666666665</v>
      </c>
      <c r="H13" s="214">
        <v>2.3333333333333335</v>
      </c>
      <c r="I13" s="212">
        <v>1.6666666666666667</v>
      </c>
      <c r="J13" s="214">
        <v>1</v>
      </c>
      <c r="K13" s="215">
        <v>2</v>
      </c>
      <c r="R13" s="47"/>
      <c r="S13" s="42" t="e">
        <v>#DIV/0!</v>
      </c>
      <c r="T13" s="43"/>
      <c r="U13" s="48"/>
      <c r="V13" s="43"/>
      <c r="W13" s="43"/>
      <c r="Y13" s="45"/>
      <c r="Z13" s="46">
        <v>4</v>
      </c>
      <c r="AC13" s="47"/>
      <c r="AD13" s="42"/>
      <c r="AE13" s="43"/>
      <c r="AF13" s="48"/>
      <c r="AG13" s="43"/>
      <c r="AH13" s="43"/>
    </row>
    <row r="14" spans="1:92" s="49" customFormat="1" ht="30" customHeight="1">
      <c r="A14" s="216" t="s">
        <v>66</v>
      </c>
      <c r="B14" s="217">
        <v>28</v>
      </c>
      <c r="C14" s="218">
        <v>27.666666666666668</v>
      </c>
      <c r="D14" s="218">
        <v>26</v>
      </c>
      <c r="E14" s="218">
        <v>24.333333333333332</v>
      </c>
      <c r="F14" s="218">
        <v>22.333333333333332</v>
      </c>
      <c r="G14" s="218">
        <v>22.333333333333332</v>
      </c>
      <c r="H14" s="218">
        <v>22</v>
      </c>
      <c r="I14" s="218">
        <v>21.666666666666668</v>
      </c>
      <c r="J14" s="218">
        <v>21.333333333333332</v>
      </c>
      <c r="K14" s="219">
        <v>21</v>
      </c>
      <c r="R14" s="50"/>
      <c r="S14" s="51">
        <v>0</v>
      </c>
      <c r="T14" s="51">
        <v>0</v>
      </c>
      <c r="U14" s="51">
        <v>0</v>
      </c>
      <c r="V14" s="51">
        <v>0</v>
      </c>
      <c r="W14" s="51">
        <v>0</v>
      </c>
      <c r="Y14" s="52">
        <v>20.444444444444443</v>
      </c>
      <c r="Z14" s="53">
        <v>25</v>
      </c>
      <c r="AC14" s="54"/>
      <c r="AD14" s="55">
        <f>AVERAGE(AE14:AH14)</f>
        <v>0</v>
      </c>
      <c r="AE14" s="55">
        <f>SUM(AE8:AE13)</f>
        <v>0</v>
      </c>
      <c r="AF14" s="55">
        <f>SUM(AF8:AF13)</f>
        <v>0</v>
      </c>
      <c r="AG14" s="55">
        <f>SUM(AG8:AG13)</f>
        <v>0</v>
      </c>
      <c r="AH14" s="55">
        <f>SUM(AH8:AH13)</f>
        <v>0</v>
      </c>
    </row>
    <row r="15" spans="1:92" ht="26.25" customHeight="1" thickBot="1">
      <c r="A15" s="256" t="s">
        <v>67</v>
      </c>
      <c r="B15" s="220">
        <v>1</v>
      </c>
      <c r="C15" s="221">
        <v>2</v>
      </c>
      <c r="D15" s="221">
        <v>3</v>
      </c>
      <c r="E15" s="221">
        <v>4</v>
      </c>
      <c r="F15" s="221">
        <v>5</v>
      </c>
      <c r="G15" s="221">
        <v>6</v>
      </c>
      <c r="H15" s="221">
        <v>7</v>
      </c>
      <c r="I15" s="221">
        <v>8</v>
      </c>
      <c r="J15" s="221">
        <v>9</v>
      </c>
      <c r="K15" s="222">
        <v>10</v>
      </c>
      <c r="R15" s="58"/>
      <c r="S15" s="56" t="e">
        <v>#DIV/0!</v>
      </c>
      <c r="T15" s="59"/>
      <c r="U15" s="59"/>
      <c r="V15" s="59"/>
      <c r="W15" s="59"/>
      <c r="Y15" s="57">
        <v>10.222222222222221</v>
      </c>
      <c r="Z15" s="60">
        <v>5</v>
      </c>
      <c r="AC15" s="61"/>
      <c r="AD15" s="62" t="e">
        <f>AVERAGE(AE15:AH15)</f>
        <v>#DIV/0!</v>
      </c>
      <c r="AE15" s="63"/>
      <c r="AF15" s="63"/>
      <c r="AG15" s="63"/>
      <c r="AH15" s="63"/>
    </row>
    <row r="16" spans="1:92" s="49" customFormat="1" ht="19.5" thickTop="1">
      <c r="A16" s="64"/>
      <c r="B16" s="65"/>
      <c r="C16" s="66"/>
      <c r="D16" s="66"/>
      <c r="E16" s="66"/>
      <c r="F16" s="67"/>
      <c r="G16" s="66"/>
      <c r="H16" s="67"/>
      <c r="I16" s="66"/>
      <c r="J16" s="67"/>
      <c r="K16" s="66"/>
      <c r="L16" s="66"/>
      <c r="M16" s="68"/>
      <c r="N16" s="66"/>
      <c r="O16" s="66"/>
      <c r="P16" s="66"/>
      <c r="Q16" s="66"/>
      <c r="R16" s="69"/>
      <c r="S16" s="70"/>
      <c r="T16" s="65"/>
      <c r="U16" s="65"/>
      <c r="V16" s="65"/>
      <c r="W16" s="65"/>
      <c r="X16" s="68"/>
      <c r="Y16" s="70"/>
      <c r="Z16" s="65"/>
      <c r="AA16" s="66"/>
      <c r="AB16" s="66"/>
      <c r="AC16" s="69"/>
      <c r="AD16" s="70"/>
      <c r="AE16" s="65"/>
      <c r="AF16" s="65"/>
      <c r="AG16" s="65"/>
      <c r="AH16" s="65"/>
    </row>
  </sheetData>
  <mergeCells count="12">
    <mergeCell ref="R4:S4"/>
    <mergeCell ref="AC4:AD4"/>
    <mergeCell ref="C1:U1"/>
    <mergeCell ref="A2:K2"/>
    <mergeCell ref="R3:S3"/>
    <mergeCell ref="AC3:AD3"/>
    <mergeCell ref="R5:S5"/>
    <mergeCell ref="AC5:AD5"/>
    <mergeCell ref="R6:S6"/>
    <mergeCell ref="AC6:AD6"/>
    <mergeCell ref="R7:S7"/>
    <mergeCell ref="AC7:AD7"/>
  </mergeCells>
  <pageMargins left="0.7" right="0.7" top="0.75" bottom="0.75" header="0.3" footer="0.3"/>
  <pageSetup paperSize="3" scale="1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F3149-08CB-488D-B663-4FAA8FFD0E41}">
  <dimension ref="A1:S18"/>
  <sheetViews>
    <sheetView zoomScale="60" zoomScaleNormal="60" workbookViewId="0">
      <selection sqref="A1:K1"/>
    </sheetView>
  </sheetViews>
  <sheetFormatPr defaultRowHeight="15"/>
  <cols>
    <col min="1" max="1" width="30" customWidth="1"/>
    <col min="2" max="10" width="45.7109375" style="189" customWidth="1"/>
    <col min="11" max="11" width="45.7109375" customWidth="1"/>
  </cols>
  <sheetData>
    <row r="1" spans="1:19" ht="21.75" thickTop="1">
      <c r="A1" s="371" t="s">
        <v>458</v>
      </c>
      <c r="B1" s="372"/>
      <c r="C1" s="372"/>
      <c r="D1" s="372"/>
      <c r="E1" s="372"/>
      <c r="F1" s="372"/>
      <c r="G1" s="372"/>
      <c r="H1" s="372"/>
      <c r="I1" s="372"/>
      <c r="J1" s="372"/>
      <c r="K1" s="373"/>
    </row>
    <row r="2" spans="1:19" ht="37.5">
      <c r="A2" s="208" t="s">
        <v>221</v>
      </c>
      <c r="B2" s="223" t="s">
        <v>459</v>
      </c>
      <c r="C2" s="183" t="s">
        <v>460</v>
      </c>
      <c r="D2" s="183" t="s">
        <v>461</v>
      </c>
      <c r="E2" s="183" t="s">
        <v>462</v>
      </c>
      <c r="F2" s="183" t="s">
        <v>463</v>
      </c>
      <c r="G2" s="183" t="s">
        <v>464</v>
      </c>
      <c r="H2" s="224" t="s">
        <v>465</v>
      </c>
      <c r="I2" s="183" t="s">
        <v>466</v>
      </c>
      <c r="J2" s="183" t="s">
        <v>467</v>
      </c>
      <c r="K2" s="225" t="s">
        <v>468</v>
      </c>
      <c r="L2" s="79"/>
      <c r="M2" s="79"/>
      <c r="N2" s="79"/>
      <c r="O2" s="79"/>
      <c r="P2" s="79"/>
      <c r="Q2" s="79"/>
      <c r="R2" s="79"/>
      <c r="S2" s="135"/>
    </row>
    <row r="3" spans="1:19" ht="45.6" customHeight="1">
      <c r="A3" s="208" t="s">
        <v>20</v>
      </c>
      <c r="B3" s="181" t="s">
        <v>130</v>
      </c>
      <c r="C3" s="181" t="s">
        <v>233</v>
      </c>
      <c r="D3" s="181" t="s">
        <v>469</v>
      </c>
      <c r="E3" s="181" t="s">
        <v>233</v>
      </c>
      <c r="F3" s="181" t="s">
        <v>470</v>
      </c>
      <c r="G3" s="181" t="s">
        <v>233</v>
      </c>
      <c r="H3" s="226" t="s">
        <v>471</v>
      </c>
      <c r="I3" s="181" t="s">
        <v>233</v>
      </c>
      <c r="J3" s="181" t="s">
        <v>472</v>
      </c>
      <c r="K3" s="192" t="s">
        <v>233</v>
      </c>
      <c r="L3" s="79"/>
      <c r="M3" s="79"/>
      <c r="N3" s="79"/>
      <c r="O3" s="79"/>
      <c r="P3" s="79"/>
      <c r="Q3" s="79"/>
      <c r="R3" s="79"/>
      <c r="S3" s="135"/>
    </row>
    <row r="4" spans="1:19" ht="66.75" customHeight="1">
      <c r="A4" s="72" t="s">
        <v>30</v>
      </c>
      <c r="B4" s="181" t="s">
        <v>473</v>
      </c>
      <c r="C4" s="181" t="s">
        <v>474</v>
      </c>
      <c r="D4" s="181" t="s">
        <v>475</v>
      </c>
      <c r="E4" s="181" t="s">
        <v>476</v>
      </c>
      <c r="F4" s="181" t="s">
        <v>477</v>
      </c>
      <c r="G4" s="181" t="s">
        <v>478</v>
      </c>
      <c r="H4" s="226" t="s">
        <v>479</v>
      </c>
      <c r="I4" s="181" t="s">
        <v>473</v>
      </c>
      <c r="J4" s="181" t="s">
        <v>480</v>
      </c>
      <c r="K4" s="192" t="s">
        <v>478</v>
      </c>
      <c r="L4" s="79"/>
      <c r="M4" s="79"/>
      <c r="N4" s="79"/>
      <c r="O4" s="79"/>
      <c r="P4" s="79"/>
      <c r="Q4" s="79"/>
      <c r="R4" s="79"/>
      <c r="S4" s="135"/>
    </row>
    <row r="5" spans="1:19" ht="159" customHeight="1">
      <c r="A5" s="72" t="s">
        <v>39</v>
      </c>
      <c r="B5" s="181" t="s">
        <v>481</v>
      </c>
      <c r="C5" s="181" t="s">
        <v>482</v>
      </c>
      <c r="D5" s="181" t="s">
        <v>483</v>
      </c>
      <c r="E5" s="181" t="s">
        <v>484</v>
      </c>
      <c r="F5" s="181" t="s">
        <v>485</v>
      </c>
      <c r="G5" s="181" t="s">
        <v>486</v>
      </c>
      <c r="H5" s="226" t="s">
        <v>487</v>
      </c>
      <c r="I5" s="181" t="s">
        <v>488</v>
      </c>
      <c r="J5" s="181" t="s">
        <v>489</v>
      </c>
      <c r="K5" s="192" t="s">
        <v>486</v>
      </c>
      <c r="L5" s="79"/>
      <c r="M5" s="79"/>
      <c r="N5" s="79"/>
      <c r="O5" s="79"/>
      <c r="P5" s="79"/>
      <c r="Q5" s="79"/>
      <c r="R5" s="79"/>
      <c r="S5" s="135"/>
    </row>
    <row r="6" spans="1:19" ht="210.75" customHeight="1">
      <c r="A6" s="208" t="s">
        <v>48</v>
      </c>
      <c r="B6" s="181" t="s">
        <v>490</v>
      </c>
      <c r="C6" s="181" t="s">
        <v>491</v>
      </c>
      <c r="D6" s="181" t="s">
        <v>492</v>
      </c>
      <c r="E6" s="181" t="s">
        <v>493</v>
      </c>
      <c r="F6" s="181" t="s">
        <v>494</v>
      </c>
      <c r="G6" s="181" t="s">
        <v>495</v>
      </c>
      <c r="H6" s="226" t="s">
        <v>496</v>
      </c>
      <c r="I6" s="181" t="s">
        <v>497</v>
      </c>
      <c r="J6" s="181" t="s">
        <v>498</v>
      </c>
      <c r="K6" s="192" t="s">
        <v>499</v>
      </c>
      <c r="L6" s="79"/>
      <c r="M6" s="79"/>
      <c r="N6" s="79"/>
      <c r="O6" s="79"/>
      <c r="P6" s="79"/>
      <c r="Q6" s="79"/>
      <c r="R6" s="79"/>
      <c r="S6" s="135"/>
    </row>
    <row r="7" spans="1:19" s="40" customFormat="1" ht="60" customHeight="1">
      <c r="A7" s="153" t="s">
        <v>60</v>
      </c>
      <c r="B7" s="187">
        <v>5</v>
      </c>
      <c r="C7" s="187">
        <v>5</v>
      </c>
      <c r="D7" s="187">
        <v>5</v>
      </c>
      <c r="E7" s="187">
        <v>5</v>
      </c>
      <c r="F7" s="187">
        <v>5</v>
      </c>
      <c r="G7" s="187">
        <v>5</v>
      </c>
      <c r="H7" s="227">
        <v>5</v>
      </c>
      <c r="I7" s="187">
        <v>5</v>
      </c>
      <c r="J7" s="187">
        <v>5</v>
      </c>
      <c r="K7" s="142">
        <v>5</v>
      </c>
      <c r="L7" s="65"/>
      <c r="M7" s="84"/>
      <c r="N7" s="84"/>
      <c r="O7" s="84"/>
      <c r="P7" s="84"/>
      <c r="Q7" s="84"/>
      <c r="R7" s="84"/>
      <c r="S7" s="172"/>
    </row>
    <row r="8" spans="1:19" ht="65.25" customHeight="1">
      <c r="A8" s="153" t="s">
        <v>61</v>
      </c>
      <c r="B8" s="202">
        <v>5</v>
      </c>
      <c r="C8" s="202">
        <v>3</v>
      </c>
      <c r="D8" s="202">
        <v>4</v>
      </c>
      <c r="E8" s="202">
        <v>3</v>
      </c>
      <c r="F8" s="202">
        <v>5</v>
      </c>
      <c r="G8" s="202">
        <v>3</v>
      </c>
      <c r="H8" s="228">
        <v>5</v>
      </c>
      <c r="I8" s="202">
        <v>3</v>
      </c>
      <c r="J8" s="202">
        <v>5</v>
      </c>
      <c r="K8" s="146">
        <v>4</v>
      </c>
      <c r="L8" s="93"/>
      <c r="M8" s="93"/>
      <c r="N8" s="93"/>
      <c r="O8" s="93"/>
      <c r="P8" s="93"/>
      <c r="Q8" s="93"/>
      <c r="R8" s="93"/>
      <c r="S8" s="173"/>
    </row>
    <row r="9" spans="1:19" ht="51.75" customHeight="1">
      <c r="A9" s="153" t="s">
        <v>62</v>
      </c>
      <c r="B9" s="202">
        <v>5</v>
      </c>
      <c r="C9" s="202">
        <v>4</v>
      </c>
      <c r="D9" s="202">
        <v>3</v>
      </c>
      <c r="E9" s="202">
        <v>4</v>
      </c>
      <c r="F9" s="202">
        <v>3</v>
      </c>
      <c r="G9" s="202">
        <v>3</v>
      </c>
      <c r="H9" s="228">
        <v>5</v>
      </c>
      <c r="I9" s="202">
        <v>4</v>
      </c>
      <c r="J9" s="202">
        <v>3</v>
      </c>
      <c r="K9" s="146">
        <v>5</v>
      </c>
    </row>
    <row r="10" spans="1:19" ht="46.5" customHeight="1">
      <c r="A10" s="153" t="s">
        <v>63</v>
      </c>
      <c r="B10" s="202">
        <v>5</v>
      </c>
      <c r="C10" s="202">
        <v>5</v>
      </c>
      <c r="D10" s="202">
        <v>5</v>
      </c>
      <c r="E10" s="202">
        <v>5</v>
      </c>
      <c r="F10" s="202">
        <v>3</v>
      </c>
      <c r="G10" s="202">
        <v>4</v>
      </c>
      <c r="H10" s="228">
        <v>5</v>
      </c>
      <c r="I10" s="202">
        <v>5</v>
      </c>
      <c r="J10" s="202">
        <v>3</v>
      </c>
      <c r="K10" s="146">
        <v>5</v>
      </c>
    </row>
    <row r="11" spans="1:19" ht="46.5" customHeight="1">
      <c r="A11" s="374" t="s">
        <v>64</v>
      </c>
      <c r="B11" s="202">
        <v>4</v>
      </c>
      <c r="C11" s="202">
        <v>5</v>
      </c>
      <c r="D11" s="202">
        <v>5</v>
      </c>
      <c r="E11" s="202">
        <v>5</v>
      </c>
      <c r="F11" s="202">
        <v>2</v>
      </c>
      <c r="G11" s="202">
        <v>5</v>
      </c>
      <c r="H11" s="228">
        <v>4</v>
      </c>
      <c r="I11" s="202">
        <v>4</v>
      </c>
      <c r="J11" s="202">
        <v>2</v>
      </c>
      <c r="K11" s="146">
        <v>1</v>
      </c>
    </row>
    <row r="12" spans="1:19" ht="87.75" customHeight="1">
      <c r="A12" s="375"/>
      <c r="B12" s="202">
        <v>4</v>
      </c>
      <c r="C12" s="202">
        <v>5</v>
      </c>
      <c r="D12" s="202">
        <v>5</v>
      </c>
      <c r="E12" s="202">
        <v>5</v>
      </c>
      <c r="F12" s="202">
        <v>5</v>
      </c>
      <c r="G12" s="202">
        <v>4</v>
      </c>
      <c r="H12" s="228">
        <v>3</v>
      </c>
      <c r="I12" s="202">
        <v>4</v>
      </c>
      <c r="J12" s="202">
        <v>5</v>
      </c>
      <c r="K12" s="146">
        <v>1</v>
      </c>
    </row>
    <row r="13" spans="1:19" ht="51" customHeight="1">
      <c r="A13" s="374" t="s">
        <v>115</v>
      </c>
      <c r="B13" s="202">
        <v>5</v>
      </c>
      <c r="C13" s="202">
        <v>5</v>
      </c>
      <c r="D13" s="202">
        <v>5</v>
      </c>
      <c r="E13" s="202">
        <v>4</v>
      </c>
      <c r="F13" s="202">
        <v>5</v>
      </c>
      <c r="G13" s="202">
        <v>3</v>
      </c>
      <c r="H13" s="228">
        <v>3</v>
      </c>
      <c r="I13" s="202">
        <v>5</v>
      </c>
      <c r="J13" s="202">
        <v>3</v>
      </c>
      <c r="K13" s="146">
        <v>1</v>
      </c>
    </row>
    <row r="14" spans="1:19" ht="33" customHeight="1">
      <c r="A14" s="376"/>
      <c r="B14" s="202">
        <v>4</v>
      </c>
      <c r="C14" s="202">
        <v>5</v>
      </c>
      <c r="D14" s="202">
        <v>3</v>
      </c>
      <c r="E14" s="202">
        <v>5</v>
      </c>
      <c r="F14" s="202">
        <v>5</v>
      </c>
      <c r="G14" s="202">
        <v>5</v>
      </c>
      <c r="H14" s="228">
        <v>3</v>
      </c>
      <c r="I14" s="202">
        <v>3</v>
      </c>
      <c r="J14" s="202">
        <v>3</v>
      </c>
      <c r="K14" s="146">
        <v>3</v>
      </c>
    </row>
    <row r="15" spans="1:19" ht="33.75" customHeight="1" thickBot="1">
      <c r="A15" s="376"/>
      <c r="B15" s="203">
        <v>5</v>
      </c>
      <c r="C15" s="203">
        <v>4</v>
      </c>
      <c r="D15" s="203">
        <v>5</v>
      </c>
      <c r="E15" s="203">
        <v>3</v>
      </c>
      <c r="F15" s="203">
        <v>5</v>
      </c>
      <c r="G15" s="203">
        <v>5</v>
      </c>
      <c r="H15" s="229">
        <v>3</v>
      </c>
      <c r="I15" s="203">
        <v>3</v>
      </c>
      <c r="J15" s="203">
        <v>3</v>
      </c>
      <c r="K15" s="149">
        <v>3</v>
      </c>
    </row>
    <row r="16" spans="1:19" ht="30" customHeight="1" thickTop="1">
      <c r="A16" s="232" t="s">
        <v>66</v>
      </c>
      <c r="B16" s="230">
        <f>SUM(B7:B15)</f>
        <v>42</v>
      </c>
      <c r="C16" s="230">
        <f t="shared" ref="C16:E16" si="0">SUM(C7:C15)</f>
        <v>41</v>
      </c>
      <c r="D16" s="230">
        <f t="shared" si="0"/>
        <v>40</v>
      </c>
      <c r="E16" s="230">
        <f t="shared" si="0"/>
        <v>39</v>
      </c>
      <c r="F16" s="230">
        <f>SUM(F15,F14,F13,F12,F11,F10,F9,F8,F7)</f>
        <v>38</v>
      </c>
      <c r="G16" s="230">
        <f>SUM(G15,G14,G13,G12,G11,G10,G9,G8,G7)</f>
        <v>37</v>
      </c>
      <c r="H16" s="230">
        <f>SUM(H7:H15)</f>
        <v>36</v>
      </c>
      <c r="I16" s="230">
        <f t="shared" ref="I16" si="1">SUM(I7:I15)</f>
        <v>36</v>
      </c>
      <c r="J16" s="230">
        <f>SUM(J15,J14,J13,J12,J11,J10,J9,J8,J7)</f>
        <v>32</v>
      </c>
      <c r="K16" s="231">
        <f t="shared" ref="K16" si="2">SUM(K7:K15)</f>
        <v>28</v>
      </c>
    </row>
    <row r="17" spans="1:11" ht="26.25" customHeight="1" thickBot="1">
      <c r="A17" s="151" t="s">
        <v>500</v>
      </c>
      <c r="B17" s="254">
        <v>1</v>
      </c>
      <c r="C17" s="254">
        <v>2</v>
      </c>
      <c r="D17" s="254">
        <v>3</v>
      </c>
      <c r="E17" s="254">
        <v>4</v>
      </c>
      <c r="F17" s="254">
        <v>5</v>
      </c>
      <c r="G17" s="254">
        <v>6</v>
      </c>
      <c r="H17" s="254">
        <v>7</v>
      </c>
      <c r="I17" s="254">
        <v>8</v>
      </c>
      <c r="J17" s="254">
        <v>9</v>
      </c>
      <c r="K17" s="255">
        <v>10</v>
      </c>
    </row>
    <row r="18" spans="1:11" ht="15.75" thickTop="1"/>
  </sheetData>
  <mergeCells count="3">
    <mergeCell ref="A1:K1"/>
    <mergeCell ref="A11:A12"/>
    <mergeCell ref="A13:A1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11BAA-0F5F-4629-9F0B-F51C77C79125}">
  <dimension ref="A1:L14"/>
  <sheetViews>
    <sheetView topLeftCell="G1" zoomScale="66" zoomScaleNormal="80" workbookViewId="0">
      <selection activeCell="M4" sqref="M4"/>
    </sheetView>
  </sheetViews>
  <sheetFormatPr defaultRowHeight="15"/>
  <cols>
    <col min="1" max="1" width="25.85546875" customWidth="1"/>
    <col min="2" max="2" width="49" customWidth="1"/>
    <col min="3" max="3" width="59" customWidth="1"/>
    <col min="4" max="5" width="45.7109375" customWidth="1"/>
    <col min="6" max="6" width="75.140625" customWidth="1"/>
    <col min="7" max="11" width="45.7109375" customWidth="1"/>
    <col min="12" max="12" width="31" customWidth="1"/>
  </cols>
  <sheetData>
    <row r="1" spans="1:12" ht="48" customHeight="1" thickBot="1">
      <c r="A1" s="361" t="s">
        <v>501</v>
      </c>
      <c r="B1" s="362"/>
      <c r="C1" s="362"/>
      <c r="D1" s="362"/>
      <c r="E1" s="362"/>
      <c r="F1" s="362"/>
      <c r="G1" s="362"/>
      <c r="H1" s="362"/>
      <c r="I1" s="362"/>
      <c r="J1" s="362"/>
      <c r="K1" s="362"/>
      <c r="L1" s="363"/>
    </row>
    <row r="2" spans="1:12" ht="25.5">
      <c r="A2" s="377" t="s">
        <v>502</v>
      </c>
      <c r="B2" s="378"/>
      <c r="C2" s="316" t="s">
        <v>503</v>
      </c>
      <c r="D2" s="317" t="s">
        <v>504</v>
      </c>
      <c r="E2" s="318" t="s">
        <v>505</v>
      </c>
      <c r="F2" s="319" t="s">
        <v>506</v>
      </c>
      <c r="G2" s="318" t="s">
        <v>507</v>
      </c>
      <c r="H2" s="319" t="s">
        <v>508</v>
      </c>
      <c r="I2" s="319" t="s">
        <v>509</v>
      </c>
      <c r="J2" s="319" t="s">
        <v>510</v>
      </c>
      <c r="K2" s="316" t="s">
        <v>511</v>
      </c>
      <c r="L2" s="320" t="s">
        <v>512</v>
      </c>
    </row>
    <row r="3" spans="1:12" ht="78.75">
      <c r="A3" s="345" t="s">
        <v>20</v>
      </c>
      <c r="B3" s="346"/>
      <c r="C3" s="285" t="s">
        <v>84</v>
      </c>
      <c r="D3" s="285" t="s">
        <v>513</v>
      </c>
      <c r="E3" s="285" t="s">
        <v>514</v>
      </c>
      <c r="F3" s="285" t="s">
        <v>515</v>
      </c>
      <c r="G3" s="285" t="s">
        <v>515</v>
      </c>
      <c r="H3" s="285" t="s">
        <v>516</v>
      </c>
      <c r="I3" s="285" t="s">
        <v>25</v>
      </c>
      <c r="J3" s="285" t="s">
        <v>517</v>
      </c>
      <c r="K3" s="285" t="s">
        <v>518</v>
      </c>
      <c r="L3" s="285" t="s">
        <v>519</v>
      </c>
    </row>
    <row r="4" spans="1:12" ht="409.5">
      <c r="A4" s="351" t="s">
        <v>30</v>
      </c>
      <c r="B4" s="352"/>
      <c r="C4" s="285" t="s">
        <v>520</v>
      </c>
      <c r="D4" s="285" t="s">
        <v>521</v>
      </c>
      <c r="E4" s="285" t="s">
        <v>522</v>
      </c>
      <c r="F4" s="285" t="s">
        <v>523</v>
      </c>
      <c r="G4" s="285" t="s">
        <v>524</v>
      </c>
      <c r="H4" s="285" t="s">
        <v>525</v>
      </c>
      <c r="I4" s="285" t="s">
        <v>523</v>
      </c>
      <c r="J4" s="285" t="s">
        <v>526</v>
      </c>
      <c r="K4" s="285" t="s">
        <v>527</v>
      </c>
      <c r="L4" s="285" t="s">
        <v>528</v>
      </c>
    </row>
    <row r="5" spans="1:12" ht="220.5">
      <c r="A5" s="351" t="s">
        <v>39</v>
      </c>
      <c r="B5" s="352"/>
      <c r="C5" s="285" t="s">
        <v>529</v>
      </c>
      <c r="D5" s="285" t="s">
        <v>530</v>
      </c>
      <c r="E5" s="285" t="s">
        <v>522</v>
      </c>
      <c r="F5" s="285" t="s">
        <v>531</v>
      </c>
      <c r="G5" s="285" t="s">
        <v>532</v>
      </c>
      <c r="H5" s="285" t="s">
        <v>533</v>
      </c>
      <c r="I5" s="285" t="s">
        <v>531</v>
      </c>
      <c r="J5" s="285" t="s">
        <v>534</v>
      </c>
      <c r="K5" s="285" t="s">
        <v>527</v>
      </c>
      <c r="L5" s="285" t="s">
        <v>535</v>
      </c>
    </row>
    <row r="6" spans="1:12" ht="362.25">
      <c r="A6" s="345" t="s">
        <v>48</v>
      </c>
      <c r="B6" s="346"/>
      <c r="C6" s="285" t="s">
        <v>536</v>
      </c>
      <c r="D6" s="285" t="s">
        <v>537</v>
      </c>
      <c r="E6" s="285" t="s">
        <v>538</v>
      </c>
      <c r="F6" s="285" t="s">
        <v>539</v>
      </c>
      <c r="G6" s="285" t="s">
        <v>540</v>
      </c>
      <c r="H6" s="285" t="s">
        <v>541</v>
      </c>
      <c r="I6" s="285" t="s">
        <v>542</v>
      </c>
      <c r="J6" s="285" t="s">
        <v>543</v>
      </c>
      <c r="K6" s="285" t="s">
        <v>544</v>
      </c>
      <c r="L6" s="285" t="s">
        <v>545</v>
      </c>
    </row>
    <row r="7" spans="1:12" ht="15.75">
      <c r="A7" s="355" t="s">
        <v>60</v>
      </c>
      <c r="B7" s="356"/>
      <c r="C7" s="286">
        <v>5</v>
      </c>
      <c r="D7" s="36">
        <v>5</v>
      </c>
      <c r="E7" s="36">
        <v>5</v>
      </c>
      <c r="F7" s="237">
        <v>3</v>
      </c>
      <c r="G7" s="237">
        <v>5</v>
      </c>
      <c r="H7" s="36">
        <v>4</v>
      </c>
      <c r="I7" s="237">
        <v>5</v>
      </c>
      <c r="J7" s="36">
        <v>4</v>
      </c>
      <c r="K7" s="286">
        <v>5</v>
      </c>
      <c r="L7" s="36">
        <v>4</v>
      </c>
    </row>
    <row r="8" spans="1:12" ht="15.75">
      <c r="A8" s="355" t="s">
        <v>61</v>
      </c>
      <c r="B8" s="356"/>
      <c r="C8" s="286">
        <v>4</v>
      </c>
      <c r="D8" s="36">
        <v>4</v>
      </c>
      <c r="E8" s="36">
        <v>4</v>
      </c>
      <c r="F8" s="237">
        <v>4</v>
      </c>
      <c r="G8" s="237">
        <v>3</v>
      </c>
      <c r="H8" s="36">
        <v>3</v>
      </c>
      <c r="I8" s="237">
        <v>2</v>
      </c>
      <c r="J8" s="36">
        <v>3</v>
      </c>
      <c r="K8" s="286">
        <v>2</v>
      </c>
      <c r="L8" s="36">
        <v>2</v>
      </c>
    </row>
    <row r="9" spans="1:12" ht="15.75">
      <c r="A9" s="355" t="s">
        <v>62</v>
      </c>
      <c r="B9" s="356"/>
      <c r="C9" s="286">
        <v>5</v>
      </c>
      <c r="D9" s="36">
        <v>5</v>
      </c>
      <c r="E9" s="36">
        <v>4</v>
      </c>
      <c r="F9" s="237">
        <v>5</v>
      </c>
      <c r="G9" s="237">
        <v>4</v>
      </c>
      <c r="H9" s="36">
        <v>5</v>
      </c>
      <c r="I9" s="237">
        <v>5</v>
      </c>
      <c r="J9" s="36">
        <v>5</v>
      </c>
      <c r="K9" s="286">
        <v>4</v>
      </c>
      <c r="L9" s="36">
        <v>4</v>
      </c>
    </row>
    <row r="10" spans="1:12" ht="15.75">
      <c r="A10" s="355" t="s">
        <v>63</v>
      </c>
      <c r="B10" s="356"/>
      <c r="C10" s="286">
        <v>5</v>
      </c>
      <c r="D10" s="36">
        <v>5</v>
      </c>
      <c r="E10" s="36">
        <v>4</v>
      </c>
      <c r="F10" s="237">
        <v>4</v>
      </c>
      <c r="G10" s="237">
        <v>5</v>
      </c>
      <c r="H10" s="36">
        <v>4</v>
      </c>
      <c r="I10" s="237">
        <v>4</v>
      </c>
      <c r="J10" s="36">
        <v>3</v>
      </c>
      <c r="K10" s="286">
        <v>4</v>
      </c>
      <c r="L10" s="36">
        <v>5</v>
      </c>
    </row>
    <row r="11" spans="1:12" ht="15.75">
      <c r="A11" s="357" t="s">
        <v>64</v>
      </c>
      <c r="B11" s="358"/>
      <c r="C11" s="286">
        <v>4</v>
      </c>
      <c r="D11" s="237">
        <v>4</v>
      </c>
      <c r="E11" s="237">
        <v>3.5</v>
      </c>
      <c r="F11" s="237">
        <v>5</v>
      </c>
      <c r="G11" s="237">
        <v>3</v>
      </c>
      <c r="H11" s="237">
        <v>4</v>
      </c>
      <c r="I11" s="237">
        <v>2</v>
      </c>
      <c r="J11" s="36">
        <v>3</v>
      </c>
      <c r="K11" s="286">
        <v>1</v>
      </c>
      <c r="L11" s="212">
        <v>2</v>
      </c>
    </row>
    <row r="12" spans="1:12" ht="16.5" thickBot="1">
      <c r="A12" s="357" t="s">
        <v>115</v>
      </c>
      <c r="B12" s="358"/>
      <c r="C12" s="286">
        <v>4</v>
      </c>
      <c r="D12" s="237">
        <v>4</v>
      </c>
      <c r="E12" s="237">
        <v>5</v>
      </c>
      <c r="F12" s="237">
        <v>4</v>
      </c>
      <c r="G12" s="237">
        <v>4</v>
      </c>
      <c r="H12" s="237">
        <v>4</v>
      </c>
      <c r="I12" s="237">
        <v>4</v>
      </c>
      <c r="J12" s="247">
        <v>3</v>
      </c>
      <c r="K12" s="289">
        <v>4</v>
      </c>
      <c r="L12" s="247">
        <v>3</v>
      </c>
    </row>
    <row r="13" spans="1:12">
      <c r="A13" s="379" t="s">
        <v>218</v>
      </c>
      <c r="B13" s="379"/>
      <c r="C13" s="248">
        <f t="shared" ref="C13" si="0">SUM(C7:C12)</f>
        <v>27</v>
      </c>
      <c r="D13" s="248">
        <f t="shared" ref="D13:L13" si="1">SUM(D7:D12)</f>
        <v>27</v>
      </c>
      <c r="E13" s="248">
        <f t="shared" si="1"/>
        <v>25.5</v>
      </c>
      <c r="F13" s="290">
        <f t="shared" si="1"/>
        <v>25</v>
      </c>
      <c r="G13" s="290">
        <f t="shared" si="1"/>
        <v>24</v>
      </c>
      <c r="H13" s="248">
        <f t="shared" si="1"/>
        <v>24</v>
      </c>
      <c r="I13" s="248">
        <f t="shared" si="1"/>
        <v>22</v>
      </c>
      <c r="J13" s="290">
        <f t="shared" si="1"/>
        <v>21</v>
      </c>
      <c r="K13" s="248">
        <f>SUM(K7:K12)</f>
        <v>20</v>
      </c>
      <c r="L13" s="292">
        <f t="shared" si="1"/>
        <v>20</v>
      </c>
    </row>
    <row r="14" spans="1:12" ht="15.75" thickBot="1">
      <c r="A14" s="380" t="s">
        <v>219</v>
      </c>
      <c r="B14" s="380"/>
      <c r="C14" s="288">
        <v>1</v>
      </c>
      <c r="D14" s="288">
        <v>2</v>
      </c>
      <c r="E14" s="288">
        <v>3</v>
      </c>
      <c r="F14" s="291">
        <v>4</v>
      </c>
      <c r="G14" s="291">
        <v>5</v>
      </c>
      <c r="H14" s="291">
        <v>6</v>
      </c>
      <c r="I14" s="288">
        <v>7</v>
      </c>
      <c r="J14" s="288">
        <v>8</v>
      </c>
      <c r="K14" s="287">
        <v>9</v>
      </c>
      <c r="L14" s="288">
        <v>10</v>
      </c>
    </row>
  </sheetData>
  <mergeCells count="14">
    <mergeCell ref="A11:B11"/>
    <mergeCell ref="A12:B12"/>
    <mergeCell ref="A13:B13"/>
    <mergeCell ref="A14:B14"/>
    <mergeCell ref="A6:B6"/>
    <mergeCell ref="A7:B7"/>
    <mergeCell ref="A8:B8"/>
    <mergeCell ref="A9:B9"/>
    <mergeCell ref="A10:B10"/>
    <mergeCell ref="A2:B2"/>
    <mergeCell ref="A3:B3"/>
    <mergeCell ref="A4:B4"/>
    <mergeCell ref="A5:B5"/>
    <mergeCell ref="A1:L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785B-2442-41AB-8756-9BF207E89C9F}">
  <dimension ref="A1:L14"/>
  <sheetViews>
    <sheetView topLeftCell="D1" zoomScale="80" zoomScaleNormal="80" workbookViewId="0">
      <selection activeCell="H6" sqref="H6"/>
    </sheetView>
  </sheetViews>
  <sheetFormatPr defaultRowHeight="15"/>
  <cols>
    <col min="1" max="3" width="40.7109375" customWidth="1"/>
    <col min="4" max="4" width="68.5703125" customWidth="1"/>
    <col min="5" max="7" width="40.7109375" customWidth="1"/>
    <col min="8" max="8" width="79.5703125" customWidth="1"/>
    <col min="9" max="10" width="40.7109375" customWidth="1"/>
  </cols>
  <sheetData>
    <row r="1" spans="1:12" ht="48" customHeight="1" thickBot="1">
      <c r="A1" s="361" t="s">
        <v>546</v>
      </c>
      <c r="B1" s="362"/>
      <c r="C1" s="362"/>
      <c r="D1" s="362"/>
      <c r="E1" s="362"/>
      <c r="F1" s="362"/>
      <c r="G1" s="362"/>
      <c r="H1" s="362"/>
      <c r="I1" s="362"/>
      <c r="J1" s="362"/>
      <c r="K1" s="362"/>
      <c r="L1" s="363"/>
    </row>
    <row r="2" spans="1:12" ht="33" customHeight="1">
      <c r="A2" s="377" t="s">
        <v>119</v>
      </c>
      <c r="B2" s="381"/>
      <c r="C2" s="318" t="s">
        <v>547</v>
      </c>
      <c r="D2" s="317" t="s">
        <v>548</v>
      </c>
      <c r="E2" s="317" t="s">
        <v>549</v>
      </c>
      <c r="F2" s="318" t="s">
        <v>550</v>
      </c>
      <c r="G2" s="327" t="s">
        <v>551</v>
      </c>
      <c r="H2" s="317" t="s">
        <v>552</v>
      </c>
      <c r="I2" s="317"/>
      <c r="J2" s="318"/>
      <c r="K2" s="327"/>
      <c r="L2" s="317"/>
    </row>
    <row r="3" spans="1:12" ht="31.5">
      <c r="A3" s="345" t="s">
        <v>20</v>
      </c>
      <c r="B3" s="346"/>
      <c r="C3" s="236" t="s">
        <v>79</v>
      </c>
      <c r="D3" s="30" t="s">
        <v>553</v>
      </c>
      <c r="E3" s="236" t="s">
        <v>554</v>
      </c>
      <c r="F3" s="235" t="s">
        <v>555</v>
      </c>
      <c r="G3" s="244" t="s">
        <v>556</v>
      </c>
      <c r="H3" s="236" t="s">
        <v>80</v>
      </c>
      <c r="I3" s="322"/>
      <c r="J3" s="323"/>
      <c r="K3" s="324"/>
      <c r="L3" s="323"/>
    </row>
    <row r="4" spans="1:12" ht="108">
      <c r="A4" s="351" t="s">
        <v>30</v>
      </c>
      <c r="B4" s="352"/>
      <c r="C4" s="236" t="s">
        <v>557</v>
      </c>
      <c r="D4" s="236" t="s">
        <v>558</v>
      </c>
      <c r="E4" s="236" t="s">
        <v>559</v>
      </c>
      <c r="F4" s="236" t="s">
        <v>560</v>
      </c>
      <c r="G4" s="244" t="s">
        <v>561</v>
      </c>
      <c r="H4" s="236" t="s">
        <v>557</v>
      </c>
      <c r="I4" s="322"/>
      <c r="J4" s="322"/>
      <c r="K4" s="325"/>
      <c r="L4" s="322"/>
    </row>
    <row r="5" spans="1:12" ht="124.5" customHeight="1">
      <c r="A5" s="351" t="s">
        <v>39</v>
      </c>
      <c r="B5" s="352"/>
      <c r="C5" s="236" t="s">
        <v>562</v>
      </c>
      <c r="D5" s="315" t="s">
        <v>563</v>
      </c>
      <c r="E5" s="236" t="s">
        <v>564</v>
      </c>
      <c r="F5" s="236" t="s">
        <v>560</v>
      </c>
      <c r="G5" s="244" t="s">
        <v>565</v>
      </c>
      <c r="H5" s="236" t="s">
        <v>566</v>
      </c>
      <c r="I5" s="322"/>
      <c r="J5" s="322"/>
      <c r="K5" s="325"/>
      <c r="L5" s="322"/>
    </row>
    <row r="6" spans="1:12" ht="150">
      <c r="A6" s="345" t="s">
        <v>48</v>
      </c>
      <c r="B6" s="346"/>
      <c r="C6" s="246" t="s">
        <v>567</v>
      </c>
      <c r="D6" s="303" t="s">
        <v>568</v>
      </c>
      <c r="E6" s="246" t="s">
        <v>569</v>
      </c>
      <c r="F6" s="236" t="s">
        <v>570</v>
      </c>
      <c r="G6" s="244" t="s">
        <v>571</v>
      </c>
      <c r="H6" s="236" t="s">
        <v>572</v>
      </c>
      <c r="I6" s="236"/>
      <c r="J6" s="236"/>
      <c r="K6" s="324"/>
      <c r="L6" s="322"/>
    </row>
    <row r="7" spans="1:12" ht="15.75">
      <c r="A7" s="355" t="s">
        <v>60</v>
      </c>
      <c r="B7" s="356"/>
      <c r="C7" s="36">
        <v>5</v>
      </c>
      <c r="D7" s="286">
        <v>5</v>
      </c>
      <c r="E7" s="36">
        <v>5</v>
      </c>
      <c r="F7" s="237">
        <v>3</v>
      </c>
      <c r="G7" s="36">
        <v>3</v>
      </c>
      <c r="H7" s="36">
        <v>4</v>
      </c>
      <c r="I7" s="36"/>
      <c r="J7" s="237"/>
      <c r="K7" s="36"/>
      <c r="L7" s="36"/>
    </row>
    <row r="8" spans="1:12" ht="15.75">
      <c r="A8" s="355" t="s">
        <v>61</v>
      </c>
      <c r="B8" s="356"/>
      <c r="C8" s="36">
        <v>5</v>
      </c>
      <c r="D8" s="286">
        <v>4</v>
      </c>
      <c r="E8" s="36">
        <v>4</v>
      </c>
      <c r="F8" s="237">
        <v>1</v>
      </c>
      <c r="G8" s="36">
        <v>1</v>
      </c>
      <c r="H8" s="36">
        <v>0</v>
      </c>
      <c r="I8" s="36"/>
      <c r="J8" s="237"/>
      <c r="K8" s="36"/>
      <c r="L8" s="36"/>
    </row>
    <row r="9" spans="1:12" ht="15.75">
      <c r="A9" s="355" t="s">
        <v>62</v>
      </c>
      <c r="B9" s="356"/>
      <c r="C9" s="36">
        <v>5</v>
      </c>
      <c r="D9" s="286">
        <v>5</v>
      </c>
      <c r="E9" s="36">
        <v>4</v>
      </c>
      <c r="F9" s="237">
        <v>3</v>
      </c>
      <c r="G9" s="36">
        <v>3</v>
      </c>
      <c r="H9" s="36">
        <v>3</v>
      </c>
      <c r="I9" s="36"/>
      <c r="J9" s="237"/>
      <c r="K9" s="36"/>
      <c r="L9" s="36"/>
    </row>
    <row r="10" spans="1:12" ht="15.75">
      <c r="A10" s="355" t="s">
        <v>63</v>
      </c>
      <c r="B10" s="356"/>
      <c r="C10" s="36">
        <v>4</v>
      </c>
      <c r="D10" s="286">
        <v>5</v>
      </c>
      <c r="E10" s="36">
        <v>5</v>
      </c>
      <c r="F10" s="237">
        <v>4</v>
      </c>
      <c r="G10" s="36">
        <v>3</v>
      </c>
      <c r="H10" s="36">
        <v>3</v>
      </c>
      <c r="I10" s="36"/>
      <c r="J10" s="237"/>
      <c r="K10" s="36"/>
      <c r="L10" s="36"/>
    </row>
    <row r="11" spans="1:12" ht="15.75">
      <c r="A11" s="357" t="s">
        <v>64</v>
      </c>
      <c r="B11" s="358"/>
      <c r="C11" s="237">
        <v>5</v>
      </c>
      <c r="D11" s="289">
        <v>5</v>
      </c>
      <c r="E11" s="237">
        <v>3</v>
      </c>
      <c r="F11" s="237">
        <v>1</v>
      </c>
      <c r="G11" s="237">
        <v>2</v>
      </c>
      <c r="H11" s="237">
        <v>1</v>
      </c>
      <c r="I11" s="237"/>
      <c r="J11" s="237"/>
      <c r="K11" s="237"/>
      <c r="L11" s="36"/>
    </row>
    <row r="12" spans="1:12" ht="16.5" thickBot="1">
      <c r="A12" s="357" t="s">
        <v>115</v>
      </c>
      <c r="B12" s="358"/>
      <c r="C12" s="237">
        <v>3</v>
      </c>
      <c r="D12" s="289">
        <v>3</v>
      </c>
      <c r="E12" s="237">
        <v>3</v>
      </c>
      <c r="F12" s="237">
        <v>3</v>
      </c>
      <c r="G12" s="237">
        <v>3</v>
      </c>
      <c r="H12" s="237">
        <v>2</v>
      </c>
      <c r="I12" s="237"/>
      <c r="J12" s="237"/>
      <c r="K12" s="237"/>
      <c r="L12" s="247"/>
    </row>
    <row r="13" spans="1:12">
      <c r="A13" s="379"/>
      <c r="B13" s="379"/>
      <c r="C13" s="326">
        <f t="shared" ref="C13:L13" si="0">SUM(C7:C12)</f>
        <v>27</v>
      </c>
      <c r="D13" s="326">
        <f t="shared" si="0"/>
        <v>27</v>
      </c>
      <c r="E13" s="326">
        <f t="shared" si="0"/>
        <v>24</v>
      </c>
      <c r="F13" s="326">
        <f t="shared" si="0"/>
        <v>15</v>
      </c>
      <c r="G13" s="326">
        <f t="shared" si="0"/>
        <v>15</v>
      </c>
      <c r="H13" s="326">
        <f t="shared" si="0"/>
        <v>13</v>
      </c>
      <c r="I13" s="326">
        <f t="shared" si="0"/>
        <v>0</v>
      </c>
      <c r="J13" s="326">
        <f t="shared" si="0"/>
        <v>0</v>
      </c>
      <c r="K13" s="326">
        <f t="shared" si="0"/>
        <v>0</v>
      </c>
      <c r="L13" s="326">
        <f t="shared" si="0"/>
        <v>0</v>
      </c>
    </row>
    <row r="14" spans="1:12" ht="15.75" thickBot="1">
      <c r="A14" s="380"/>
      <c r="B14" s="380"/>
      <c r="C14" s="287">
        <v>1</v>
      </c>
      <c r="D14" s="287">
        <v>2</v>
      </c>
      <c r="E14" s="287">
        <v>3</v>
      </c>
      <c r="F14" s="287">
        <v>4</v>
      </c>
      <c r="G14" s="287">
        <v>5</v>
      </c>
      <c r="H14" s="287">
        <v>6</v>
      </c>
      <c r="I14" s="287">
        <v>7</v>
      </c>
      <c r="J14" s="287">
        <v>8</v>
      </c>
      <c r="K14" s="287">
        <v>9</v>
      </c>
      <c r="L14" s="287">
        <v>10</v>
      </c>
    </row>
  </sheetData>
  <mergeCells count="14">
    <mergeCell ref="A11:B11"/>
    <mergeCell ref="A12:B12"/>
    <mergeCell ref="A13:B13"/>
    <mergeCell ref="A14:B14"/>
    <mergeCell ref="A1:L1"/>
    <mergeCell ref="A6:B6"/>
    <mergeCell ref="A7:B7"/>
    <mergeCell ref="A8:B8"/>
    <mergeCell ref="A9:B9"/>
    <mergeCell ref="A10:B10"/>
    <mergeCell ref="A2:B2"/>
    <mergeCell ref="A3:B3"/>
    <mergeCell ref="A4:B4"/>
    <mergeCell ref="A5:B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B2A6B-B8A6-4E5C-B7FD-AE773590D018}">
  <dimension ref="A1:K14"/>
  <sheetViews>
    <sheetView workbookViewId="0">
      <selection activeCell="D4" sqref="D4"/>
    </sheetView>
  </sheetViews>
  <sheetFormatPr defaultRowHeight="15"/>
  <cols>
    <col min="1" max="1" width="36.28515625" customWidth="1"/>
    <col min="2" max="2" width="42.5703125" customWidth="1"/>
    <col min="3" max="3" width="17.7109375" customWidth="1"/>
    <col min="4" max="4" width="25.5703125" customWidth="1"/>
    <col min="5" max="5" width="26.42578125" customWidth="1"/>
    <col min="6" max="6" width="48.42578125" customWidth="1"/>
    <col min="7" max="7" width="35.140625" customWidth="1"/>
    <col min="8" max="8" width="37.42578125" customWidth="1"/>
    <col min="9" max="9" width="22" customWidth="1"/>
    <col min="10" max="10" width="15.28515625" customWidth="1"/>
    <col min="11" max="11" width="15.5703125" customWidth="1"/>
  </cols>
  <sheetData>
    <row r="1" spans="1:11" ht="19.5" thickBot="1">
      <c r="A1" s="382" t="s">
        <v>573</v>
      </c>
      <c r="B1" s="383"/>
      <c r="C1" s="383"/>
      <c r="D1" s="383"/>
      <c r="E1" s="383"/>
      <c r="F1" s="383"/>
      <c r="G1" s="383"/>
      <c r="H1" s="383"/>
      <c r="I1" s="383"/>
      <c r="J1" s="383"/>
      <c r="K1" s="384"/>
    </row>
    <row r="2" spans="1:11" ht="38.25">
      <c r="A2" s="328" t="s">
        <v>221</v>
      </c>
      <c r="B2" s="318" t="s">
        <v>574</v>
      </c>
      <c r="C2" s="317" t="s">
        <v>575</v>
      </c>
      <c r="D2" s="317" t="s">
        <v>576</v>
      </c>
      <c r="E2" s="327" t="s">
        <v>577</v>
      </c>
      <c r="F2" s="318" t="s">
        <v>578</v>
      </c>
      <c r="G2" s="327" t="s">
        <v>579</v>
      </c>
      <c r="H2" s="327" t="s">
        <v>580</v>
      </c>
      <c r="I2" s="317" t="s">
        <v>581</v>
      </c>
      <c r="J2" s="317"/>
      <c r="K2" s="318"/>
    </row>
    <row r="3" spans="1:11" ht="27">
      <c r="A3" s="21" t="s">
        <v>20</v>
      </c>
      <c r="B3" s="235" t="s">
        <v>582</v>
      </c>
      <c r="C3" s="236" t="s">
        <v>80</v>
      </c>
      <c r="D3" s="235" t="s">
        <v>181</v>
      </c>
      <c r="E3" s="244" t="s">
        <v>583</v>
      </c>
      <c r="F3" s="235" t="s">
        <v>584</v>
      </c>
      <c r="G3" s="244" t="s">
        <v>427</v>
      </c>
      <c r="H3" s="245" t="s">
        <v>585</v>
      </c>
      <c r="I3" s="235" t="s">
        <v>584</v>
      </c>
      <c r="J3" s="323"/>
      <c r="K3" s="323"/>
    </row>
    <row r="4" spans="1:11" ht="81">
      <c r="A4" s="33" t="s">
        <v>30</v>
      </c>
      <c r="B4" s="236" t="s">
        <v>586</v>
      </c>
      <c r="C4" s="236" t="s">
        <v>587</v>
      </c>
      <c r="D4" s="236" t="s">
        <v>588</v>
      </c>
      <c r="E4" s="244" t="s">
        <v>589</v>
      </c>
      <c r="F4" s="235" t="s">
        <v>590</v>
      </c>
      <c r="G4" s="244" t="s">
        <v>589</v>
      </c>
      <c r="H4" s="244" t="s">
        <v>589</v>
      </c>
      <c r="I4" s="236" t="s">
        <v>591</v>
      </c>
      <c r="J4" s="322"/>
      <c r="K4" s="323"/>
    </row>
    <row r="5" spans="1:11" ht="76.5">
      <c r="A5" s="33" t="s">
        <v>39</v>
      </c>
      <c r="B5" s="236" t="s">
        <v>592</v>
      </c>
      <c r="C5" s="236" t="s">
        <v>593</v>
      </c>
      <c r="D5" s="236" t="s">
        <v>594</v>
      </c>
      <c r="E5" s="244" t="s">
        <v>595</v>
      </c>
      <c r="F5" s="235" t="s">
        <v>596</v>
      </c>
      <c r="G5" s="244" t="s">
        <v>595</v>
      </c>
      <c r="H5" s="244" t="s">
        <v>589</v>
      </c>
      <c r="I5" s="236" t="s">
        <v>591</v>
      </c>
      <c r="J5" s="322"/>
      <c r="K5" s="323"/>
    </row>
    <row r="6" spans="1:11" ht="189">
      <c r="A6" s="21" t="s">
        <v>48</v>
      </c>
      <c r="B6" s="236" t="s">
        <v>597</v>
      </c>
      <c r="C6" s="236" t="s">
        <v>598</v>
      </c>
      <c r="D6" s="236" t="s">
        <v>599</v>
      </c>
      <c r="E6" s="244" t="s">
        <v>600</v>
      </c>
      <c r="F6" s="235" t="s">
        <v>601</v>
      </c>
      <c r="G6" s="244" t="s">
        <v>602</v>
      </c>
      <c r="H6" s="245" t="s">
        <v>603</v>
      </c>
      <c r="I6" s="236" t="s">
        <v>604</v>
      </c>
      <c r="J6" s="322"/>
      <c r="K6" s="323"/>
    </row>
    <row r="7" spans="1:11">
      <c r="A7" s="73" t="s">
        <v>60</v>
      </c>
      <c r="B7" s="36">
        <v>5</v>
      </c>
      <c r="C7" s="36">
        <v>4</v>
      </c>
      <c r="D7" s="36">
        <v>4</v>
      </c>
      <c r="E7" s="36">
        <v>3</v>
      </c>
      <c r="F7" s="36">
        <v>2</v>
      </c>
      <c r="G7" s="36">
        <v>3</v>
      </c>
      <c r="H7" s="36">
        <v>3</v>
      </c>
      <c r="I7" s="36">
        <v>2</v>
      </c>
      <c r="J7" s="36"/>
      <c r="K7" s="36"/>
    </row>
    <row r="8" spans="1:11" ht="45">
      <c r="A8" s="73" t="s">
        <v>61</v>
      </c>
      <c r="B8" s="36">
        <v>5</v>
      </c>
      <c r="C8" s="36">
        <v>3</v>
      </c>
      <c r="D8" s="36">
        <v>2</v>
      </c>
      <c r="E8" s="36">
        <v>4</v>
      </c>
      <c r="F8" s="36">
        <v>3</v>
      </c>
      <c r="G8" s="36">
        <v>2</v>
      </c>
      <c r="H8" s="36">
        <v>1</v>
      </c>
      <c r="I8" s="36">
        <v>2</v>
      </c>
      <c r="J8" s="36"/>
      <c r="K8" s="36"/>
    </row>
    <row r="9" spans="1:11" ht="30">
      <c r="A9" s="73" t="s">
        <v>62</v>
      </c>
      <c r="B9" s="36">
        <v>5</v>
      </c>
      <c r="C9" s="36">
        <v>4</v>
      </c>
      <c r="D9" s="36">
        <v>4</v>
      </c>
      <c r="E9" s="36">
        <v>3</v>
      </c>
      <c r="F9" s="36">
        <v>4</v>
      </c>
      <c r="G9" s="36">
        <v>3</v>
      </c>
      <c r="H9" s="36">
        <v>3</v>
      </c>
      <c r="I9" s="36">
        <v>3</v>
      </c>
      <c r="J9" s="36"/>
      <c r="K9" s="36"/>
    </row>
    <row r="10" spans="1:11" ht="30">
      <c r="A10" s="73" t="s">
        <v>63</v>
      </c>
      <c r="B10" s="36">
        <v>5</v>
      </c>
      <c r="C10" s="36">
        <v>3</v>
      </c>
      <c r="D10" s="36">
        <v>3</v>
      </c>
      <c r="E10" s="36">
        <v>4</v>
      </c>
      <c r="F10" s="36">
        <v>3</v>
      </c>
      <c r="G10" s="36">
        <v>4</v>
      </c>
      <c r="H10" s="36">
        <v>4</v>
      </c>
      <c r="I10" s="36">
        <v>3</v>
      </c>
      <c r="J10" s="36"/>
      <c r="K10" s="36"/>
    </row>
    <row r="11" spans="1:11" ht="75">
      <c r="A11" s="74" t="s">
        <v>64</v>
      </c>
      <c r="B11" s="36">
        <v>5</v>
      </c>
      <c r="C11" s="237">
        <v>3</v>
      </c>
      <c r="D11" s="36">
        <v>3</v>
      </c>
      <c r="E11" s="237">
        <v>2</v>
      </c>
      <c r="F11" s="36">
        <v>4</v>
      </c>
      <c r="G11" s="237">
        <v>2</v>
      </c>
      <c r="H11" s="237">
        <v>1</v>
      </c>
      <c r="I11" s="36">
        <v>3</v>
      </c>
      <c r="J11" s="36"/>
      <c r="K11" s="36"/>
    </row>
    <row r="12" spans="1:11" ht="15.75" thickBot="1">
      <c r="A12" s="74" t="s">
        <v>115</v>
      </c>
      <c r="B12" s="237">
        <v>2</v>
      </c>
      <c r="C12" s="237">
        <v>2</v>
      </c>
      <c r="D12" s="247">
        <v>3</v>
      </c>
      <c r="E12" s="237">
        <v>3</v>
      </c>
      <c r="F12" s="247">
        <v>2</v>
      </c>
      <c r="G12" s="237">
        <v>3</v>
      </c>
      <c r="H12" s="237">
        <v>3</v>
      </c>
      <c r="I12" s="247">
        <v>1</v>
      </c>
      <c r="J12" s="247"/>
      <c r="K12" s="247"/>
    </row>
    <row r="13" spans="1:11">
      <c r="A13" s="105"/>
      <c r="B13" s="326">
        <f t="shared" ref="B13:K13" si="0">SUM(B7:B12)</f>
        <v>27</v>
      </c>
      <c r="C13" s="326">
        <f t="shared" si="0"/>
        <v>19</v>
      </c>
      <c r="D13" s="326">
        <f t="shared" si="0"/>
        <v>19</v>
      </c>
      <c r="E13" s="326">
        <f t="shared" si="0"/>
        <v>19</v>
      </c>
      <c r="F13" s="326">
        <f t="shared" si="0"/>
        <v>18</v>
      </c>
      <c r="G13" s="326">
        <f t="shared" si="0"/>
        <v>17</v>
      </c>
      <c r="H13" s="326">
        <f t="shared" si="0"/>
        <v>15</v>
      </c>
      <c r="I13" s="326">
        <f t="shared" si="0"/>
        <v>14</v>
      </c>
      <c r="J13" s="326">
        <f t="shared" si="0"/>
        <v>0</v>
      </c>
      <c r="K13" s="326">
        <f t="shared" si="0"/>
        <v>0</v>
      </c>
    </row>
    <row r="14" spans="1:11" ht="15.75" thickBot="1">
      <c r="A14" s="242"/>
      <c r="B14" s="287">
        <v>1</v>
      </c>
      <c r="C14" s="287">
        <v>2</v>
      </c>
      <c r="D14" s="287">
        <v>3</v>
      </c>
      <c r="E14" s="287">
        <v>4</v>
      </c>
      <c r="F14" s="287">
        <v>5</v>
      </c>
      <c r="G14" s="287">
        <v>6</v>
      </c>
      <c r="H14" s="287">
        <v>7</v>
      </c>
      <c r="I14" s="287">
        <v>8</v>
      </c>
      <c r="J14" s="287">
        <v>9</v>
      </c>
      <c r="K14" s="287">
        <v>10</v>
      </c>
    </row>
  </sheetData>
  <mergeCells count="1">
    <mergeCell ref="A1:K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7BE56-5D98-44CA-BFEE-7CDE916F5F72}">
  <sheetPr>
    <pageSetUpPr fitToPage="1"/>
  </sheetPr>
  <dimension ref="A1:L14"/>
  <sheetViews>
    <sheetView topLeftCell="C6" zoomScale="90" zoomScaleNormal="90" workbookViewId="0">
      <selection activeCell="K6" sqref="K6"/>
    </sheetView>
  </sheetViews>
  <sheetFormatPr defaultColWidth="8.85546875" defaultRowHeight="15"/>
  <cols>
    <col min="1" max="1" width="32.42578125" customWidth="1"/>
    <col min="2" max="3" width="25.7109375" customWidth="1"/>
    <col min="4" max="5" width="25.7109375" style="234" customWidth="1"/>
    <col min="6" max="12" width="25.7109375" customWidth="1"/>
  </cols>
  <sheetData>
    <row r="1" spans="1:12" ht="48" customHeight="1" thickBot="1">
      <c r="A1" s="361" t="s">
        <v>605</v>
      </c>
      <c r="B1" s="362"/>
      <c r="C1" s="362"/>
      <c r="D1" s="362"/>
      <c r="E1" s="362"/>
      <c r="F1" s="362"/>
      <c r="G1" s="362"/>
      <c r="H1" s="362"/>
      <c r="I1" s="362"/>
      <c r="J1" s="362"/>
      <c r="K1" s="362"/>
      <c r="L1" s="363"/>
    </row>
    <row r="2" spans="1:12" ht="75">
      <c r="A2" s="377" t="s">
        <v>119</v>
      </c>
      <c r="B2" s="381"/>
      <c r="C2" s="311" t="s">
        <v>606</v>
      </c>
      <c r="D2" s="311" t="s">
        <v>607</v>
      </c>
      <c r="E2" s="275" t="s">
        <v>608</v>
      </c>
      <c r="F2" s="312" t="s">
        <v>609</v>
      </c>
      <c r="G2" s="311" t="s">
        <v>610</v>
      </c>
      <c r="H2" s="275" t="s">
        <v>611</v>
      </c>
      <c r="I2" s="275" t="s">
        <v>612</v>
      </c>
      <c r="J2" s="275" t="s">
        <v>613</v>
      </c>
      <c r="K2" s="275" t="s">
        <v>614</v>
      </c>
      <c r="L2" s="275" t="s">
        <v>615</v>
      </c>
    </row>
    <row r="3" spans="1:12" ht="37.5">
      <c r="A3" s="345" t="s">
        <v>20</v>
      </c>
      <c r="B3" s="346"/>
      <c r="C3" s="293" t="s">
        <v>616</v>
      </c>
      <c r="D3" s="293" t="s">
        <v>616</v>
      </c>
      <c r="E3" s="180" t="s">
        <v>233</v>
      </c>
      <c r="F3" s="180" t="s">
        <v>617</v>
      </c>
      <c r="G3" s="294" t="s">
        <v>618</v>
      </c>
      <c r="H3" s="293" t="s">
        <v>616</v>
      </c>
      <c r="I3" s="239" t="s">
        <v>233</v>
      </c>
      <c r="J3" s="293" t="s">
        <v>616</v>
      </c>
      <c r="K3" s="293" t="s">
        <v>616</v>
      </c>
      <c r="L3" s="293" t="s">
        <v>616</v>
      </c>
    </row>
    <row r="4" spans="1:12" ht="131.25">
      <c r="A4" s="351" t="s">
        <v>30</v>
      </c>
      <c r="B4" s="352"/>
      <c r="C4" s="295" t="s">
        <v>619</v>
      </c>
      <c r="D4" s="293" t="s">
        <v>619</v>
      </c>
      <c r="E4" s="180" t="s">
        <v>619</v>
      </c>
      <c r="F4" s="180" t="s">
        <v>619</v>
      </c>
      <c r="G4" s="180" t="s">
        <v>619</v>
      </c>
      <c r="H4" s="293" t="s">
        <v>620</v>
      </c>
      <c r="I4" s="293" t="s">
        <v>621</v>
      </c>
      <c r="J4" s="293" t="s">
        <v>620</v>
      </c>
      <c r="K4" s="293" t="s">
        <v>622</v>
      </c>
      <c r="L4" s="293" t="s">
        <v>620</v>
      </c>
    </row>
    <row r="5" spans="1:12" ht="131.25">
      <c r="A5" s="351" t="s">
        <v>39</v>
      </c>
      <c r="B5" s="352"/>
      <c r="C5" s="293" t="s">
        <v>619</v>
      </c>
      <c r="D5" s="293" t="s">
        <v>619</v>
      </c>
      <c r="E5" s="180" t="s">
        <v>623</v>
      </c>
      <c r="F5" s="180" t="s">
        <v>624</v>
      </c>
      <c r="G5" s="293" t="s">
        <v>625</v>
      </c>
      <c r="H5" s="293" t="s">
        <v>626</v>
      </c>
      <c r="I5" s="293" t="s">
        <v>621</v>
      </c>
      <c r="J5" s="293" t="s">
        <v>620</v>
      </c>
      <c r="K5" s="293" t="s">
        <v>622</v>
      </c>
      <c r="L5" s="293" t="s">
        <v>627</v>
      </c>
    </row>
    <row r="6" spans="1:12" ht="225">
      <c r="A6" s="345" t="s">
        <v>48</v>
      </c>
      <c r="B6" s="346"/>
      <c r="C6" s="293" t="s">
        <v>628</v>
      </c>
      <c r="D6" s="293" t="s">
        <v>629</v>
      </c>
      <c r="E6" s="132" t="s">
        <v>630</v>
      </c>
      <c r="F6" s="233" t="s">
        <v>631</v>
      </c>
      <c r="G6" s="293" t="s">
        <v>632</v>
      </c>
      <c r="H6" s="132" t="s">
        <v>633</v>
      </c>
      <c r="I6" s="296" t="s">
        <v>634</v>
      </c>
      <c r="J6" s="262" t="s">
        <v>635</v>
      </c>
      <c r="K6" s="132" t="s">
        <v>636</v>
      </c>
      <c r="L6" s="132" t="s">
        <v>637</v>
      </c>
    </row>
    <row r="7" spans="1:12" ht="39" customHeight="1">
      <c r="A7" s="355" t="s">
        <v>638</v>
      </c>
      <c r="B7" s="356"/>
      <c r="C7" s="240">
        <v>5</v>
      </c>
      <c r="D7" s="297">
        <v>5</v>
      </c>
      <c r="E7" s="282">
        <v>4</v>
      </c>
      <c r="F7" s="282">
        <v>4</v>
      </c>
      <c r="G7" s="240">
        <v>4</v>
      </c>
      <c r="H7" s="240">
        <v>4</v>
      </c>
      <c r="I7" s="297">
        <v>4</v>
      </c>
      <c r="J7" s="240">
        <v>4</v>
      </c>
      <c r="K7" s="298">
        <v>4</v>
      </c>
      <c r="L7" s="282">
        <v>3</v>
      </c>
    </row>
    <row r="8" spans="1:12" ht="36.75" customHeight="1">
      <c r="A8" s="355" t="s">
        <v>639</v>
      </c>
      <c r="B8" s="356"/>
      <c r="C8" s="240">
        <v>5</v>
      </c>
      <c r="D8" s="240">
        <v>4</v>
      </c>
      <c r="E8" s="282">
        <v>5</v>
      </c>
      <c r="F8" s="282">
        <v>4</v>
      </c>
      <c r="G8" s="240">
        <v>4</v>
      </c>
      <c r="H8" s="240">
        <v>3</v>
      </c>
      <c r="I8" s="240">
        <v>3</v>
      </c>
      <c r="J8" s="240">
        <v>3</v>
      </c>
      <c r="K8" s="282">
        <v>2</v>
      </c>
      <c r="L8" s="282">
        <v>2</v>
      </c>
    </row>
    <row r="9" spans="1:12" ht="39" customHeight="1">
      <c r="A9" s="355" t="s">
        <v>640</v>
      </c>
      <c r="B9" s="356"/>
      <c r="C9" s="240">
        <v>5</v>
      </c>
      <c r="D9" s="240">
        <v>5</v>
      </c>
      <c r="E9" s="282">
        <v>5</v>
      </c>
      <c r="F9" s="240">
        <v>4</v>
      </c>
      <c r="G9" s="240">
        <v>5</v>
      </c>
      <c r="H9" s="240">
        <v>5</v>
      </c>
      <c r="I9" s="240">
        <v>5</v>
      </c>
      <c r="J9" s="240">
        <v>5</v>
      </c>
      <c r="K9" s="282">
        <v>3</v>
      </c>
      <c r="L9" s="282">
        <v>4</v>
      </c>
    </row>
    <row r="10" spans="1:12" ht="48.75" customHeight="1">
      <c r="A10" s="355" t="s">
        <v>641</v>
      </c>
      <c r="B10" s="356"/>
      <c r="C10" s="240">
        <v>5</v>
      </c>
      <c r="D10" s="240">
        <v>5</v>
      </c>
      <c r="E10" s="282">
        <v>4</v>
      </c>
      <c r="F10" s="240">
        <v>4</v>
      </c>
      <c r="G10" s="240">
        <v>3</v>
      </c>
      <c r="H10" s="240">
        <v>3</v>
      </c>
      <c r="I10" s="240">
        <v>4</v>
      </c>
      <c r="J10" s="240">
        <v>4</v>
      </c>
      <c r="K10" s="282">
        <v>4</v>
      </c>
      <c r="L10" s="282">
        <v>3</v>
      </c>
    </row>
    <row r="11" spans="1:12" ht="40.5" customHeight="1">
      <c r="A11" s="357" t="s">
        <v>642</v>
      </c>
      <c r="B11" s="358"/>
      <c r="C11" s="240">
        <v>5</v>
      </c>
      <c r="D11" s="240">
        <v>5</v>
      </c>
      <c r="E11" s="282">
        <v>3</v>
      </c>
      <c r="F11" s="299">
        <v>4</v>
      </c>
      <c r="G11" s="240">
        <v>4</v>
      </c>
      <c r="H11" s="240">
        <v>3</v>
      </c>
      <c r="I11" s="240">
        <v>2</v>
      </c>
      <c r="J11" s="240">
        <v>2</v>
      </c>
      <c r="K11" s="282">
        <v>2</v>
      </c>
      <c r="L11" s="282">
        <v>2</v>
      </c>
    </row>
    <row r="12" spans="1:12" ht="36" customHeight="1" thickBot="1">
      <c r="A12" s="357" t="s">
        <v>643</v>
      </c>
      <c r="B12" s="358"/>
      <c r="C12" s="240">
        <v>5</v>
      </c>
      <c r="D12" s="240">
        <v>5</v>
      </c>
      <c r="E12" s="282">
        <v>4</v>
      </c>
      <c r="F12" s="240">
        <v>4</v>
      </c>
      <c r="G12" s="240">
        <v>3</v>
      </c>
      <c r="H12" s="240">
        <v>4</v>
      </c>
      <c r="I12" s="240">
        <v>3</v>
      </c>
      <c r="J12" s="240">
        <v>3</v>
      </c>
      <c r="K12" s="282">
        <v>2</v>
      </c>
      <c r="L12" s="282">
        <v>2</v>
      </c>
    </row>
    <row r="13" spans="1:12" ht="18.75">
      <c r="A13" s="379" t="s">
        <v>218</v>
      </c>
      <c r="B13" s="379"/>
      <c r="C13" s="240">
        <f t="shared" ref="C13:J13" si="0">SUM(C7:C12)</f>
        <v>30</v>
      </c>
      <c r="D13" s="240">
        <f t="shared" si="0"/>
        <v>29</v>
      </c>
      <c r="E13" s="282">
        <f>SUM(E7:E12)</f>
        <v>25</v>
      </c>
      <c r="F13" s="240">
        <f>SUM(F7:F12)</f>
        <v>24</v>
      </c>
      <c r="G13" s="240">
        <f>SUM(G7:G12)</f>
        <v>23</v>
      </c>
      <c r="H13" s="240">
        <f>SUM(H7:H12)</f>
        <v>22</v>
      </c>
      <c r="I13" s="240">
        <f>SUM(I7:I12)</f>
        <v>21</v>
      </c>
      <c r="J13" s="240">
        <f t="shared" si="0"/>
        <v>21</v>
      </c>
      <c r="K13" s="298">
        <f>SUM(K7:K12)</f>
        <v>17</v>
      </c>
      <c r="L13" s="282">
        <f>SUM(L7:L12)</f>
        <v>16</v>
      </c>
    </row>
    <row r="14" spans="1:12" ht="21">
      <c r="A14" s="380" t="s">
        <v>219</v>
      </c>
      <c r="B14" s="380"/>
      <c r="C14" s="313">
        <v>1</v>
      </c>
      <c r="D14" s="313">
        <v>2</v>
      </c>
      <c r="E14" s="314">
        <v>3</v>
      </c>
      <c r="F14" s="313">
        <v>4</v>
      </c>
      <c r="G14" s="313">
        <v>5</v>
      </c>
      <c r="H14" s="313">
        <v>6</v>
      </c>
      <c r="I14" s="313">
        <v>7</v>
      </c>
      <c r="J14" s="313">
        <v>7</v>
      </c>
      <c r="K14" s="313">
        <v>9</v>
      </c>
      <c r="L14" s="314">
        <v>10</v>
      </c>
    </row>
  </sheetData>
  <mergeCells count="14">
    <mergeCell ref="A2:B2"/>
    <mergeCell ref="A3:B3"/>
    <mergeCell ref="A4:B4"/>
    <mergeCell ref="A5:B5"/>
    <mergeCell ref="A1:L1"/>
    <mergeCell ref="A11:B11"/>
    <mergeCell ref="A12:B12"/>
    <mergeCell ref="A13:B13"/>
    <mergeCell ref="A14:B14"/>
    <mergeCell ref="A6:B6"/>
    <mergeCell ref="A7:B7"/>
    <mergeCell ref="A8:B8"/>
    <mergeCell ref="A9:B9"/>
    <mergeCell ref="A10:B10"/>
  </mergeCells>
  <pageMargins left="0.45" right="0.45" top="0.5" bottom="0.5" header="0.3" footer="0.3"/>
  <pageSetup paperSize="3" scale="3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4E5A8-59AC-4F98-B8B4-B7E7F9C07F3E}">
  <dimension ref="A1:W14"/>
  <sheetViews>
    <sheetView zoomScale="80" zoomScaleNormal="80" workbookViewId="0">
      <selection activeCell="D2" sqref="D2"/>
    </sheetView>
  </sheetViews>
  <sheetFormatPr defaultRowHeight="15"/>
  <cols>
    <col min="1" max="1" width="23.140625" customWidth="1"/>
    <col min="2" max="2" width="53.42578125" style="243" customWidth="1"/>
    <col min="3" max="3" width="34.85546875" customWidth="1"/>
    <col min="4" max="11" width="25.85546875" customWidth="1"/>
  </cols>
  <sheetData>
    <row r="1" spans="1:23" ht="48" customHeight="1">
      <c r="A1" s="385" t="s">
        <v>644</v>
      </c>
      <c r="B1" s="385"/>
      <c r="C1" s="385"/>
      <c r="D1" s="385"/>
      <c r="E1" s="385"/>
      <c r="F1" s="385"/>
      <c r="G1" s="385"/>
      <c r="H1" s="385"/>
      <c r="I1" s="385"/>
      <c r="J1" s="385"/>
      <c r="K1" s="385"/>
    </row>
    <row r="2" spans="1:23" ht="30">
      <c r="A2" s="238" t="s">
        <v>221</v>
      </c>
      <c r="B2" s="300" t="s">
        <v>645</v>
      </c>
      <c r="C2" s="307" t="s">
        <v>646</v>
      </c>
      <c r="D2" s="133"/>
      <c r="E2" s="133"/>
      <c r="F2" s="133"/>
      <c r="G2" s="133"/>
      <c r="H2" s="133"/>
      <c r="I2" s="133"/>
      <c r="J2" s="133"/>
      <c r="K2" s="133"/>
      <c r="N2" s="78"/>
      <c r="O2" s="79"/>
      <c r="P2" s="79"/>
      <c r="Q2" s="79"/>
      <c r="R2" s="79"/>
      <c r="S2" s="79"/>
      <c r="T2" s="79"/>
      <c r="U2" s="79"/>
      <c r="V2" s="79"/>
      <c r="W2" s="135"/>
    </row>
    <row r="3" spans="1:23" ht="45.6" customHeight="1">
      <c r="A3" s="21" t="s">
        <v>20</v>
      </c>
      <c r="B3" s="301" t="s">
        <v>647</v>
      </c>
      <c r="C3" s="302" t="s">
        <v>648</v>
      </c>
      <c r="D3" s="239"/>
      <c r="E3" s="239"/>
      <c r="F3" s="239"/>
      <c r="G3" s="239"/>
      <c r="H3" s="239"/>
      <c r="I3" s="239"/>
      <c r="J3" s="239"/>
      <c r="K3" s="239"/>
      <c r="N3" s="78"/>
      <c r="O3" s="79"/>
      <c r="P3" s="79"/>
      <c r="Q3" s="79"/>
      <c r="R3" s="79"/>
      <c r="S3" s="79"/>
      <c r="T3" s="79"/>
      <c r="U3" s="79"/>
      <c r="V3" s="79"/>
      <c r="W3" s="135"/>
    </row>
    <row r="4" spans="1:23" ht="52.7" customHeight="1">
      <c r="A4" s="33" t="s">
        <v>30</v>
      </c>
      <c r="B4" s="301" t="s">
        <v>649</v>
      </c>
      <c r="C4" s="302" t="s">
        <v>650</v>
      </c>
      <c r="D4" s="239"/>
      <c r="E4" s="239"/>
      <c r="F4" s="239"/>
      <c r="G4" s="239"/>
      <c r="H4" s="239"/>
      <c r="I4" s="239"/>
      <c r="J4" s="239"/>
      <c r="K4" s="239"/>
      <c r="N4" s="78"/>
      <c r="O4" s="79"/>
      <c r="P4" s="79"/>
      <c r="Q4" s="79"/>
      <c r="R4" s="79"/>
      <c r="S4" s="79"/>
      <c r="T4" s="79"/>
      <c r="U4" s="79"/>
      <c r="V4" s="79"/>
      <c r="W4" s="135"/>
    </row>
    <row r="5" spans="1:23" ht="108" customHeight="1">
      <c r="A5" s="33" t="s">
        <v>39</v>
      </c>
      <c r="B5" s="301" t="s">
        <v>651</v>
      </c>
      <c r="C5" s="302" t="s">
        <v>393</v>
      </c>
      <c r="D5" s="239"/>
      <c r="E5" s="239"/>
      <c r="F5" s="239"/>
      <c r="G5" s="239"/>
      <c r="H5" s="239"/>
      <c r="I5" s="239"/>
      <c r="J5" s="239"/>
      <c r="K5" s="239"/>
      <c r="N5" s="78"/>
      <c r="O5" s="79"/>
      <c r="P5" s="79"/>
      <c r="Q5" s="79"/>
      <c r="R5" s="79"/>
      <c r="S5" s="79"/>
      <c r="T5" s="79"/>
      <c r="U5" s="79"/>
      <c r="V5" s="79"/>
      <c r="W5" s="135"/>
    </row>
    <row r="6" spans="1:23" ht="202.5" customHeight="1">
      <c r="A6" s="21" t="s">
        <v>48</v>
      </c>
      <c r="B6" s="303" t="s">
        <v>652</v>
      </c>
      <c r="C6" s="302" t="s">
        <v>653</v>
      </c>
      <c r="D6" s="239"/>
      <c r="E6" s="239"/>
      <c r="F6" s="239"/>
      <c r="G6" s="239"/>
      <c r="H6" s="239"/>
      <c r="I6" s="239"/>
      <c r="J6" s="239"/>
      <c r="K6" s="239"/>
      <c r="N6" s="78"/>
      <c r="O6" s="79"/>
      <c r="P6" s="79"/>
      <c r="Q6" s="79"/>
      <c r="R6" s="79"/>
      <c r="S6" s="79"/>
      <c r="T6" s="79"/>
      <c r="U6" s="79"/>
      <c r="V6" s="79"/>
      <c r="W6" s="135"/>
    </row>
    <row r="7" spans="1:23" s="40" customFormat="1" ht="216.6" customHeight="1">
      <c r="A7" s="73" t="s">
        <v>60</v>
      </c>
      <c r="B7" s="304">
        <v>4</v>
      </c>
      <c r="C7" s="145">
        <v>4</v>
      </c>
      <c r="D7" s="240"/>
      <c r="E7" s="240"/>
      <c r="F7" s="240"/>
      <c r="G7" s="240"/>
      <c r="H7" s="240"/>
      <c r="I7" s="240"/>
      <c r="J7" s="240"/>
      <c r="K7" s="240"/>
      <c r="O7" s="65"/>
      <c r="P7" s="65"/>
      <c r="Q7" s="84"/>
      <c r="R7" s="84"/>
      <c r="S7" s="84"/>
      <c r="T7" s="84"/>
      <c r="U7" s="84"/>
      <c r="V7" s="84"/>
      <c r="W7" s="172"/>
    </row>
    <row r="8" spans="1:23" ht="93.75" customHeight="1">
      <c r="A8" s="73" t="s">
        <v>61</v>
      </c>
      <c r="B8" s="304">
        <v>5</v>
      </c>
      <c r="C8" s="145">
        <v>5</v>
      </c>
      <c r="D8" s="241"/>
      <c r="E8" s="241"/>
      <c r="F8" s="241"/>
      <c r="G8" s="241"/>
      <c r="H8" s="241"/>
      <c r="I8" s="241"/>
      <c r="J8" s="241"/>
      <c r="K8" s="241"/>
      <c r="O8" s="93"/>
      <c r="P8" s="93"/>
      <c r="Q8" s="93"/>
      <c r="R8" s="93"/>
      <c r="S8" s="93"/>
      <c r="T8" s="93"/>
      <c r="U8" s="93"/>
      <c r="V8" s="93"/>
      <c r="W8" s="173"/>
    </row>
    <row r="9" spans="1:23" ht="190.5" customHeight="1">
      <c r="A9" s="73" t="s">
        <v>62</v>
      </c>
      <c r="B9" s="304">
        <v>5</v>
      </c>
      <c r="C9" s="145">
        <v>5</v>
      </c>
      <c r="D9" s="241"/>
      <c r="E9" s="241"/>
      <c r="F9" s="241"/>
      <c r="G9" s="241"/>
      <c r="H9" s="241"/>
      <c r="I9" s="241"/>
      <c r="J9" s="241"/>
      <c r="K9" s="241"/>
    </row>
    <row r="10" spans="1:23" ht="275.25" customHeight="1">
      <c r="A10" s="73" t="s">
        <v>63</v>
      </c>
      <c r="B10" s="304">
        <v>5</v>
      </c>
      <c r="C10" s="145">
        <v>5</v>
      </c>
      <c r="D10" s="241"/>
      <c r="E10" s="241"/>
      <c r="F10" s="241"/>
      <c r="G10" s="241"/>
      <c r="H10" s="241"/>
      <c r="I10" s="241"/>
      <c r="J10" s="241"/>
      <c r="K10" s="241"/>
    </row>
    <row r="11" spans="1:23" ht="192" customHeight="1">
      <c r="A11" s="74" t="s">
        <v>64</v>
      </c>
      <c r="B11" s="305">
        <v>5</v>
      </c>
      <c r="C11" s="145">
        <v>4</v>
      </c>
      <c r="D11" s="241"/>
      <c r="E11" s="241"/>
      <c r="F11" s="241"/>
      <c r="G11" s="241"/>
      <c r="H11" s="241"/>
      <c r="I11" s="241"/>
      <c r="J11" s="241"/>
      <c r="K11" s="241"/>
    </row>
    <row r="12" spans="1:23" ht="98.25" customHeight="1" thickBot="1">
      <c r="A12" s="74" t="s">
        <v>115</v>
      </c>
      <c r="B12" s="305">
        <v>2</v>
      </c>
      <c r="C12" s="309">
        <v>3</v>
      </c>
      <c r="D12" s="241"/>
      <c r="E12" s="241"/>
      <c r="F12" s="241"/>
      <c r="G12" s="241"/>
      <c r="H12" s="241"/>
      <c r="I12" s="241"/>
      <c r="J12" s="241"/>
      <c r="K12" s="241"/>
    </row>
    <row r="13" spans="1:23" ht="30" customHeight="1">
      <c r="A13" s="105" t="s">
        <v>654</v>
      </c>
      <c r="B13" s="306">
        <f>SUM(B7:B12)</f>
        <v>26</v>
      </c>
      <c r="C13" s="310">
        <f>SUM(C7:C12)</f>
        <v>26</v>
      </c>
    </row>
    <row r="14" spans="1:23" ht="30" customHeight="1">
      <c r="A14" s="242"/>
      <c r="B14" s="308"/>
    </row>
  </sheetData>
  <mergeCells count="1">
    <mergeCell ref="A1:K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977A-D4D7-46E5-9993-808069FC66AB}">
  <dimension ref="A1:V30"/>
  <sheetViews>
    <sheetView tabSelected="1" zoomScale="60" zoomScaleNormal="60" workbookViewId="0">
      <selection activeCell="P11" sqref="P11"/>
    </sheetView>
  </sheetViews>
  <sheetFormatPr defaultRowHeight="15"/>
  <cols>
    <col min="1" max="2" width="23.140625" customWidth="1"/>
    <col min="3" max="4" width="25.7109375" customWidth="1"/>
    <col min="5" max="5" width="34" customWidth="1"/>
    <col min="6" max="12" width="25.7109375" customWidth="1"/>
  </cols>
  <sheetData>
    <row r="1" spans="1:22" ht="48" customHeight="1" thickTop="1">
      <c r="A1" s="347" t="s">
        <v>68</v>
      </c>
      <c r="B1" s="347"/>
      <c r="C1" s="347"/>
      <c r="D1" s="347"/>
      <c r="E1" s="347"/>
      <c r="F1" s="347"/>
      <c r="G1" s="347"/>
      <c r="H1" s="347"/>
      <c r="I1" s="347"/>
      <c r="J1" s="347"/>
      <c r="K1" s="347"/>
      <c r="L1" s="348"/>
    </row>
    <row r="2" spans="1:22" ht="56.25">
      <c r="A2" s="349"/>
      <c r="B2" s="350"/>
      <c r="C2" s="75" t="s">
        <v>69</v>
      </c>
      <c r="D2" s="75" t="s">
        <v>70</v>
      </c>
      <c r="E2" s="75" t="s">
        <v>71</v>
      </c>
      <c r="F2" s="75" t="s">
        <v>72</v>
      </c>
      <c r="G2" s="75" t="s">
        <v>73</v>
      </c>
      <c r="H2" s="76" t="s">
        <v>74</v>
      </c>
      <c r="I2" s="76" t="s">
        <v>75</v>
      </c>
      <c r="J2" s="76" t="s">
        <v>76</v>
      </c>
      <c r="K2" s="75" t="s">
        <v>77</v>
      </c>
      <c r="L2" s="249" t="s">
        <v>78</v>
      </c>
      <c r="O2" s="78"/>
      <c r="P2" s="79"/>
      <c r="Q2" s="79"/>
      <c r="R2" s="79"/>
      <c r="S2" s="79"/>
      <c r="T2" s="79"/>
      <c r="U2" s="79"/>
      <c r="V2" s="79"/>
    </row>
    <row r="3" spans="1:22" ht="62.25" customHeight="1">
      <c r="A3" s="345" t="s">
        <v>20</v>
      </c>
      <c r="B3" s="346"/>
      <c r="C3" s="80" t="s">
        <v>79</v>
      </c>
      <c r="D3" s="81" t="s">
        <v>80</v>
      </c>
      <c r="E3" s="82" t="s">
        <v>79</v>
      </c>
      <c r="F3" s="83" t="s">
        <v>81</v>
      </c>
      <c r="G3" s="81" t="s">
        <v>80</v>
      </c>
      <c r="H3" s="80" t="s">
        <v>79</v>
      </c>
      <c r="I3" s="81" t="s">
        <v>79</v>
      </c>
      <c r="J3" s="82" t="s">
        <v>82</v>
      </c>
      <c r="K3" s="80" t="s">
        <v>83</v>
      </c>
      <c r="L3" s="122" t="s">
        <v>84</v>
      </c>
      <c r="O3" s="78"/>
      <c r="P3" s="65"/>
      <c r="Q3" s="65"/>
      <c r="R3" s="84"/>
      <c r="S3" s="84"/>
      <c r="T3" s="84"/>
      <c r="U3" s="84"/>
      <c r="V3" s="79"/>
    </row>
    <row r="4" spans="1:22" s="92" customFormat="1" ht="65.25" customHeight="1">
      <c r="A4" s="351" t="s">
        <v>30</v>
      </c>
      <c r="B4" s="352"/>
      <c r="C4" s="85" t="s">
        <v>85</v>
      </c>
      <c r="D4" s="86" t="s">
        <v>86</v>
      </c>
      <c r="E4" s="87" t="s">
        <v>87</v>
      </c>
      <c r="F4" s="88" t="s">
        <v>88</v>
      </c>
      <c r="G4" s="123" t="s">
        <v>89</v>
      </c>
      <c r="H4" s="89" t="s">
        <v>90</v>
      </c>
      <c r="I4" s="123" t="s">
        <v>91</v>
      </c>
      <c r="J4" s="90" t="s">
        <v>92</v>
      </c>
      <c r="K4" s="91" t="s">
        <v>93</v>
      </c>
      <c r="L4" s="124" t="s">
        <v>94</v>
      </c>
      <c r="O4" s="78"/>
      <c r="P4" s="93"/>
      <c r="Q4" s="93"/>
      <c r="R4" s="93"/>
      <c r="S4" s="93"/>
      <c r="T4" s="93"/>
      <c r="U4" s="93"/>
      <c r="V4" s="79"/>
    </row>
    <row r="5" spans="1:22" ht="66.75" customHeight="1">
      <c r="A5" s="351" t="s">
        <v>39</v>
      </c>
      <c r="B5" s="352"/>
      <c r="C5" s="94" t="s">
        <v>95</v>
      </c>
      <c r="D5" s="95" t="s">
        <v>96</v>
      </c>
      <c r="E5" s="88" t="s">
        <v>97</v>
      </c>
      <c r="F5" s="96" t="s">
        <v>98</v>
      </c>
      <c r="G5" s="96" t="s">
        <v>99</v>
      </c>
      <c r="H5" s="97" t="s">
        <v>100</v>
      </c>
      <c r="I5" s="98" t="s">
        <v>101</v>
      </c>
      <c r="J5" s="98" t="s">
        <v>102</v>
      </c>
      <c r="K5" s="99" t="s">
        <v>103</v>
      </c>
      <c r="L5" s="125" t="s">
        <v>104</v>
      </c>
      <c r="O5" s="78"/>
      <c r="V5" s="79"/>
    </row>
    <row r="6" spans="1:22" ht="299.25" customHeight="1">
      <c r="A6" s="345" t="s">
        <v>48</v>
      </c>
      <c r="B6" s="346"/>
      <c r="C6" s="100" t="s">
        <v>105</v>
      </c>
      <c r="D6" s="126" t="s">
        <v>106</v>
      </c>
      <c r="E6" s="101" t="s">
        <v>107</v>
      </c>
      <c r="F6" s="102" t="s">
        <v>108</v>
      </c>
      <c r="G6" s="103" t="s">
        <v>109</v>
      </c>
      <c r="H6" s="127" t="s">
        <v>110</v>
      </c>
      <c r="I6" s="100" t="s">
        <v>111</v>
      </c>
      <c r="J6" s="100" t="s">
        <v>112</v>
      </c>
      <c r="K6" s="104" t="s">
        <v>113</v>
      </c>
      <c r="L6" s="128" t="s">
        <v>114</v>
      </c>
      <c r="O6" s="78"/>
      <c r="V6" s="79"/>
    </row>
    <row r="7" spans="1:22" s="40" customFormat="1" ht="82.5" customHeight="1">
      <c r="A7" s="355" t="s">
        <v>60</v>
      </c>
      <c r="B7" s="356"/>
      <c r="C7" s="106">
        <v>4</v>
      </c>
      <c r="D7" s="106">
        <v>5</v>
      </c>
      <c r="E7" s="107">
        <v>3</v>
      </c>
      <c r="F7" s="107">
        <v>4</v>
      </c>
      <c r="G7" s="107">
        <v>5</v>
      </c>
      <c r="H7" s="106">
        <v>3</v>
      </c>
      <c r="I7" s="106">
        <v>3</v>
      </c>
      <c r="J7" s="106">
        <v>2</v>
      </c>
      <c r="K7" s="106">
        <v>2</v>
      </c>
      <c r="L7" s="129">
        <v>2</v>
      </c>
      <c r="P7"/>
      <c r="Q7"/>
      <c r="R7"/>
      <c r="S7"/>
      <c r="T7"/>
      <c r="U7"/>
      <c r="V7" s="84"/>
    </row>
    <row r="8" spans="1:22" ht="93.75" customHeight="1">
      <c r="A8" s="355" t="s">
        <v>61</v>
      </c>
      <c r="B8" s="356"/>
      <c r="C8" s="106">
        <v>5</v>
      </c>
      <c r="D8" s="106">
        <v>3</v>
      </c>
      <c r="E8" s="106">
        <v>5</v>
      </c>
      <c r="F8" s="106">
        <v>5</v>
      </c>
      <c r="G8" s="106">
        <v>3</v>
      </c>
      <c r="H8" s="106">
        <v>5</v>
      </c>
      <c r="I8" s="106">
        <v>5</v>
      </c>
      <c r="J8" s="106">
        <v>5</v>
      </c>
      <c r="K8" s="106">
        <v>4</v>
      </c>
      <c r="L8" s="130">
        <v>4</v>
      </c>
      <c r="V8" s="93"/>
    </row>
    <row r="9" spans="1:22" ht="79.5" customHeight="1">
      <c r="A9" s="355" t="s">
        <v>62</v>
      </c>
      <c r="B9" s="356"/>
      <c r="C9" s="106">
        <v>4</v>
      </c>
      <c r="D9" s="106">
        <v>3</v>
      </c>
      <c r="E9" s="106">
        <v>5</v>
      </c>
      <c r="F9" s="106">
        <v>5</v>
      </c>
      <c r="G9" s="106">
        <v>5</v>
      </c>
      <c r="H9" s="106">
        <v>4</v>
      </c>
      <c r="I9" s="106">
        <v>2</v>
      </c>
      <c r="J9" s="106">
        <v>4</v>
      </c>
      <c r="K9" s="106">
        <v>5</v>
      </c>
      <c r="L9" s="130">
        <v>2</v>
      </c>
    </row>
    <row r="10" spans="1:22" ht="97.5" customHeight="1">
      <c r="A10" s="355" t="s">
        <v>63</v>
      </c>
      <c r="B10" s="356"/>
      <c r="C10" s="106">
        <v>5</v>
      </c>
      <c r="D10" s="106">
        <v>5</v>
      </c>
      <c r="E10" s="106">
        <v>4</v>
      </c>
      <c r="F10" s="106">
        <v>2</v>
      </c>
      <c r="G10" s="106">
        <v>4</v>
      </c>
      <c r="H10" s="106">
        <v>4</v>
      </c>
      <c r="I10" s="106">
        <v>3</v>
      </c>
      <c r="J10" s="106">
        <v>2</v>
      </c>
      <c r="K10" s="106">
        <v>2</v>
      </c>
      <c r="L10" s="130">
        <v>3</v>
      </c>
    </row>
    <row r="11" spans="1:22" ht="90.75" customHeight="1">
      <c r="A11" s="357" t="s">
        <v>64</v>
      </c>
      <c r="B11" s="358"/>
      <c r="C11" s="106">
        <v>4</v>
      </c>
      <c r="D11" s="106">
        <v>4</v>
      </c>
      <c r="E11" s="106">
        <v>2</v>
      </c>
      <c r="F11" s="106">
        <v>3</v>
      </c>
      <c r="G11" s="106">
        <v>2</v>
      </c>
      <c r="H11" s="106">
        <v>3</v>
      </c>
      <c r="I11" s="106">
        <v>2</v>
      </c>
      <c r="J11" s="106">
        <v>2</v>
      </c>
      <c r="K11" s="106">
        <v>3</v>
      </c>
      <c r="L11" s="130">
        <v>3</v>
      </c>
    </row>
    <row r="12" spans="1:22" ht="51.75" customHeight="1" thickBot="1">
      <c r="A12" s="357" t="s">
        <v>115</v>
      </c>
      <c r="B12" s="358"/>
      <c r="C12" s="106">
        <v>2</v>
      </c>
      <c r="D12" s="106">
        <v>3</v>
      </c>
      <c r="E12" s="106">
        <v>3</v>
      </c>
      <c r="F12" s="106">
        <v>2</v>
      </c>
      <c r="G12" s="106">
        <v>2</v>
      </c>
      <c r="H12" s="106">
        <v>1</v>
      </c>
      <c r="I12" s="106">
        <v>3</v>
      </c>
      <c r="J12" s="106">
        <v>2</v>
      </c>
      <c r="K12" s="106">
        <v>1</v>
      </c>
      <c r="L12" s="130">
        <v>1</v>
      </c>
    </row>
    <row r="13" spans="1:22" ht="30" customHeight="1">
      <c r="A13" s="353" t="s">
        <v>116</v>
      </c>
      <c r="B13" s="353"/>
      <c r="C13" s="250">
        <f t="shared" ref="C13:D13" si="0">SUM(C7:C12)</f>
        <v>24</v>
      </c>
      <c r="D13" s="250">
        <f t="shared" si="0"/>
        <v>23</v>
      </c>
      <c r="E13" s="250">
        <f>SUM(E7:E12)</f>
        <v>22</v>
      </c>
      <c r="F13" s="250">
        <f t="shared" ref="F13:L13" si="1">SUM(F7:F12)</f>
        <v>21</v>
      </c>
      <c r="G13" s="250">
        <f t="shared" si="1"/>
        <v>21</v>
      </c>
      <c r="H13" s="250">
        <f t="shared" si="1"/>
        <v>20</v>
      </c>
      <c r="I13" s="250">
        <f t="shared" si="1"/>
        <v>18</v>
      </c>
      <c r="J13" s="250">
        <f t="shared" si="1"/>
        <v>17</v>
      </c>
      <c r="K13" s="250">
        <f t="shared" si="1"/>
        <v>17</v>
      </c>
      <c r="L13" s="251">
        <f t="shared" si="1"/>
        <v>15</v>
      </c>
    </row>
    <row r="14" spans="1:22" ht="30" customHeight="1" thickBot="1">
      <c r="A14" s="354" t="s">
        <v>117</v>
      </c>
      <c r="B14" s="354"/>
      <c r="C14" s="252">
        <v>1</v>
      </c>
      <c r="D14" s="252">
        <v>2</v>
      </c>
      <c r="E14" s="252">
        <v>3</v>
      </c>
      <c r="F14" s="252">
        <v>4</v>
      </c>
      <c r="G14" s="252">
        <v>5</v>
      </c>
      <c r="H14" s="252">
        <v>6</v>
      </c>
      <c r="I14" s="252">
        <v>7</v>
      </c>
      <c r="J14" s="252">
        <v>8</v>
      </c>
      <c r="K14" s="252">
        <v>9</v>
      </c>
      <c r="L14" s="253">
        <v>10</v>
      </c>
    </row>
    <row r="15" spans="1:22" ht="15.75" thickTop="1"/>
    <row r="20" ht="32.25" customHeight="1"/>
    <row r="25" ht="40.5" customHeight="1"/>
    <row r="30" ht="15.75" customHeight="1"/>
  </sheetData>
  <mergeCells count="14">
    <mergeCell ref="A13:B13"/>
    <mergeCell ref="A14:B14"/>
    <mergeCell ref="A7:B7"/>
    <mergeCell ref="A8:B8"/>
    <mergeCell ref="A9:B9"/>
    <mergeCell ref="A10:B10"/>
    <mergeCell ref="A11:B11"/>
    <mergeCell ref="A12:B12"/>
    <mergeCell ref="A6:B6"/>
    <mergeCell ref="A1:L1"/>
    <mergeCell ref="A2:B2"/>
    <mergeCell ref="A3:B3"/>
    <mergeCell ref="A4:B4"/>
    <mergeCell ref="A5:B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7AEA-9FB0-4C9B-A418-DE20BA5A8B06}">
  <sheetPr>
    <pageSetUpPr fitToPage="1"/>
  </sheetPr>
  <dimension ref="A1:K16"/>
  <sheetViews>
    <sheetView topLeftCell="A2" zoomScale="70" zoomScaleNormal="70" workbookViewId="0">
      <selection activeCell="B4" sqref="B4"/>
    </sheetView>
  </sheetViews>
  <sheetFormatPr defaultColWidth="8.85546875" defaultRowHeight="15.75"/>
  <cols>
    <col min="1" max="1" width="25.140625" style="119" customWidth="1"/>
    <col min="2" max="2" width="32.7109375" customWidth="1"/>
    <col min="3" max="3" width="29.5703125" customWidth="1"/>
    <col min="4" max="4" width="31.85546875" customWidth="1"/>
    <col min="5" max="5" width="31.42578125" customWidth="1"/>
    <col min="6" max="6" width="35.7109375" customWidth="1"/>
    <col min="7" max="7" width="29" customWidth="1"/>
    <col min="8" max="8" width="31.5703125" customWidth="1"/>
    <col min="9" max="9" width="34.140625" customWidth="1"/>
    <col min="10" max="10" width="26.5703125" customWidth="1"/>
    <col min="11" max="11" width="41" customWidth="1"/>
  </cols>
  <sheetData>
    <row r="1" spans="1:11" s="92" customFormat="1" ht="39" customHeight="1" thickTop="1">
      <c r="A1" s="359" t="s">
        <v>118</v>
      </c>
      <c r="B1" s="360"/>
      <c r="C1" s="360"/>
      <c r="D1" s="360"/>
      <c r="E1" s="360"/>
      <c r="F1" s="360"/>
      <c r="G1" s="360"/>
      <c r="H1" s="360"/>
      <c r="I1" s="360"/>
      <c r="J1" s="360"/>
      <c r="K1" s="360"/>
    </row>
    <row r="2" spans="1:11" ht="96.75" customHeight="1">
      <c r="A2" s="111" t="s">
        <v>119</v>
      </c>
      <c r="B2" s="112" t="s">
        <v>120</v>
      </c>
      <c r="C2" s="112" t="s">
        <v>121</v>
      </c>
      <c r="D2" s="112" t="s">
        <v>122</v>
      </c>
      <c r="E2" s="112" t="s">
        <v>123</v>
      </c>
      <c r="F2" s="112" t="s">
        <v>124</v>
      </c>
      <c r="G2" s="112" t="s">
        <v>125</v>
      </c>
      <c r="H2" s="112" t="s">
        <v>126</v>
      </c>
      <c r="I2" s="112" t="s">
        <v>127</v>
      </c>
      <c r="J2" s="112" t="s">
        <v>128</v>
      </c>
      <c r="K2" s="112" t="s">
        <v>129</v>
      </c>
    </row>
    <row r="3" spans="1:11" ht="101.25" customHeight="1">
      <c r="A3" s="111" t="s">
        <v>20</v>
      </c>
      <c r="B3" s="258" t="s">
        <v>79</v>
      </c>
      <c r="C3" s="258" t="s">
        <v>130</v>
      </c>
      <c r="D3" s="258" t="s">
        <v>131</v>
      </c>
      <c r="E3" s="258" t="s">
        <v>132</v>
      </c>
      <c r="F3" s="259" t="s">
        <v>133</v>
      </c>
      <c r="G3" s="258" t="s">
        <v>134</v>
      </c>
      <c r="H3" s="258" t="s">
        <v>135</v>
      </c>
      <c r="I3" s="258" t="s">
        <v>135</v>
      </c>
      <c r="J3" s="258" t="s">
        <v>136</v>
      </c>
      <c r="K3" s="258" t="s">
        <v>137</v>
      </c>
    </row>
    <row r="4" spans="1:11" ht="105">
      <c r="A4" s="113" t="s">
        <v>30</v>
      </c>
      <c r="B4" s="167" t="s">
        <v>138</v>
      </c>
      <c r="C4" s="167" t="s">
        <v>139</v>
      </c>
      <c r="D4" s="167" t="s">
        <v>140</v>
      </c>
      <c r="E4" s="167" t="s">
        <v>141</v>
      </c>
      <c r="F4" s="260" t="s">
        <v>142</v>
      </c>
      <c r="G4" s="167" t="s">
        <v>143</v>
      </c>
      <c r="H4" s="167" t="s">
        <v>144</v>
      </c>
      <c r="I4" s="167" t="s">
        <v>145</v>
      </c>
      <c r="J4" s="167" t="s">
        <v>146</v>
      </c>
      <c r="K4" s="167" t="s">
        <v>147</v>
      </c>
    </row>
    <row r="5" spans="1:11" ht="90">
      <c r="A5" s="113" t="s">
        <v>39</v>
      </c>
      <c r="B5" t="s">
        <v>148</v>
      </c>
      <c r="C5" s="258" t="s">
        <v>139</v>
      </c>
      <c r="D5" s="167" t="s">
        <v>149</v>
      </c>
      <c r="E5" s="258" t="s">
        <v>141</v>
      </c>
      <c r="F5" s="259" t="s">
        <v>142</v>
      </c>
      <c r="G5" t="s">
        <v>150</v>
      </c>
      <c r="H5" s="258" t="s">
        <v>151</v>
      </c>
      <c r="I5" s="110" t="s">
        <v>152</v>
      </c>
      <c r="J5" s="258" t="s">
        <v>153</v>
      </c>
      <c r="K5" s="258" t="s">
        <v>147</v>
      </c>
    </row>
    <row r="6" spans="1:11" ht="405">
      <c r="A6" s="111" t="s">
        <v>48</v>
      </c>
      <c r="B6" s="258" t="s">
        <v>154</v>
      </c>
      <c r="C6" s="258" t="s">
        <v>155</v>
      </c>
      <c r="D6" s="258" t="s">
        <v>156</v>
      </c>
      <c r="E6" s="258" t="s">
        <v>157</v>
      </c>
      <c r="F6" s="260" t="s">
        <v>158</v>
      </c>
      <c r="G6" s="260" t="s">
        <v>159</v>
      </c>
      <c r="H6" s="258" t="s">
        <v>160</v>
      </c>
      <c r="I6" s="258" t="s">
        <v>161</v>
      </c>
      <c r="J6" s="258" t="s">
        <v>162</v>
      </c>
      <c r="K6" s="258" t="s">
        <v>163</v>
      </c>
    </row>
    <row r="7" spans="1:11" s="40" customFormat="1" ht="54" customHeight="1">
      <c r="A7" s="113" t="s">
        <v>164</v>
      </c>
      <c r="B7" s="115">
        <v>33</v>
      </c>
      <c r="C7" s="115">
        <v>32.5</v>
      </c>
      <c r="D7" s="115">
        <v>23</v>
      </c>
      <c r="E7" s="115">
        <v>26.5</v>
      </c>
      <c r="F7" s="115">
        <v>23.5</v>
      </c>
      <c r="G7" s="115">
        <v>33.5</v>
      </c>
      <c r="H7" s="115">
        <v>26.5</v>
      </c>
      <c r="I7" s="115">
        <v>21.5</v>
      </c>
      <c r="J7" s="115">
        <v>16.5</v>
      </c>
      <c r="K7" s="115">
        <v>20.5</v>
      </c>
    </row>
    <row r="8" spans="1:11" ht="47.25" customHeight="1">
      <c r="A8" s="113" t="s">
        <v>165</v>
      </c>
      <c r="B8" s="115">
        <v>34</v>
      </c>
      <c r="C8" s="115">
        <v>31.5</v>
      </c>
      <c r="D8" s="115">
        <v>19.5</v>
      </c>
      <c r="E8" s="115">
        <v>34.25</v>
      </c>
      <c r="F8" s="115">
        <v>28.5</v>
      </c>
      <c r="G8" s="115">
        <v>16.75</v>
      </c>
      <c r="H8" s="115">
        <v>33.25</v>
      </c>
      <c r="I8" s="115">
        <v>28.25</v>
      </c>
      <c r="J8" s="115">
        <v>26.5</v>
      </c>
      <c r="K8" s="115">
        <v>30.75</v>
      </c>
    </row>
    <row r="9" spans="1:11" ht="33" customHeight="1">
      <c r="A9" s="113" t="s">
        <v>166</v>
      </c>
      <c r="B9" s="115">
        <v>31</v>
      </c>
      <c r="C9" s="115">
        <v>27.125</v>
      </c>
      <c r="D9" s="115">
        <v>24.25</v>
      </c>
      <c r="E9" s="115">
        <v>30.5</v>
      </c>
      <c r="F9" s="115">
        <v>24.25</v>
      </c>
      <c r="G9" s="115">
        <v>30.75</v>
      </c>
      <c r="H9" s="115">
        <v>28.5</v>
      </c>
      <c r="I9" s="115">
        <v>24.5</v>
      </c>
      <c r="J9" s="115">
        <v>21.75</v>
      </c>
      <c r="K9" s="115">
        <v>28.25</v>
      </c>
    </row>
    <row r="10" spans="1:11" ht="71.25" customHeight="1">
      <c r="A10" s="113" t="s">
        <v>167</v>
      </c>
      <c r="B10" s="115">
        <v>18.84615384615385</v>
      </c>
      <c r="C10" s="115">
        <v>19.606153846153848</v>
      </c>
      <c r="D10" s="115">
        <v>21.538461538461544</v>
      </c>
      <c r="E10" s="115">
        <v>16.153846153846157</v>
      </c>
      <c r="F10" s="115">
        <v>21.538461538461544</v>
      </c>
      <c r="G10" s="115">
        <v>16.153846153846157</v>
      </c>
      <c r="H10" s="115">
        <v>8.0769230769230766</v>
      </c>
      <c r="I10" s="115">
        <v>16.533846153846156</v>
      </c>
      <c r="J10" s="115">
        <v>21.538461538461544</v>
      </c>
      <c r="K10" s="115">
        <v>11.149230769230769</v>
      </c>
    </row>
    <row r="11" spans="1:11" ht="75" customHeight="1">
      <c r="A11" s="113" t="s">
        <v>168</v>
      </c>
      <c r="B11" s="115">
        <v>22.75</v>
      </c>
      <c r="C11" s="115">
        <v>24</v>
      </c>
      <c r="D11" s="115">
        <v>29.75</v>
      </c>
      <c r="E11" s="115">
        <v>24.5</v>
      </c>
      <c r="F11" s="115">
        <v>28</v>
      </c>
      <c r="G11" s="115">
        <v>26.75</v>
      </c>
      <c r="H11" s="115">
        <v>26.25</v>
      </c>
      <c r="I11" s="115">
        <v>33.25</v>
      </c>
      <c r="J11" s="115">
        <v>24.5</v>
      </c>
      <c r="K11" s="115">
        <v>24</v>
      </c>
    </row>
    <row r="12" spans="1:11" ht="27.75" customHeight="1">
      <c r="A12" s="113" t="s">
        <v>65</v>
      </c>
      <c r="B12" s="116">
        <v>35</v>
      </c>
      <c r="C12" s="116">
        <v>35</v>
      </c>
      <c r="D12" s="116">
        <v>35</v>
      </c>
      <c r="E12" s="116">
        <v>21</v>
      </c>
      <c r="F12" s="116">
        <v>21</v>
      </c>
      <c r="G12" s="116">
        <v>21</v>
      </c>
      <c r="H12" s="116">
        <v>21</v>
      </c>
      <c r="I12" s="116">
        <v>17.5</v>
      </c>
      <c r="J12" s="116">
        <v>21</v>
      </c>
      <c r="K12" s="116">
        <v>14</v>
      </c>
    </row>
    <row r="13" spans="1:11" ht="21">
      <c r="A13" s="113" t="s">
        <v>116</v>
      </c>
      <c r="B13" s="117">
        <v>174.59615384615387</v>
      </c>
      <c r="C13" s="117">
        <v>169.73115384615386</v>
      </c>
      <c r="D13" s="117">
        <v>153.03846153846155</v>
      </c>
      <c r="E13" s="117">
        <v>152</v>
      </c>
      <c r="F13" s="117">
        <v>146.78846153846155</v>
      </c>
      <c r="G13" s="117">
        <v>144.90384615384616</v>
      </c>
      <c r="H13" s="117">
        <v>143.57692307692309</v>
      </c>
      <c r="I13" s="117">
        <v>141.53384615384616</v>
      </c>
      <c r="J13" s="117">
        <v>131.78846153846155</v>
      </c>
      <c r="K13" s="117">
        <v>128.64923076923077</v>
      </c>
    </row>
    <row r="14" spans="1:11" ht="21.75" thickBot="1">
      <c r="A14" s="118" t="s">
        <v>117</v>
      </c>
      <c r="B14" s="261">
        <v>1</v>
      </c>
      <c r="C14" s="261">
        <v>2</v>
      </c>
      <c r="D14" s="261">
        <v>3</v>
      </c>
      <c r="E14" s="261">
        <v>4</v>
      </c>
      <c r="F14" s="261">
        <v>5</v>
      </c>
      <c r="G14" s="261">
        <v>6</v>
      </c>
      <c r="H14" s="261">
        <v>7</v>
      </c>
      <c r="I14" s="261">
        <v>8</v>
      </c>
      <c r="J14" s="261">
        <v>9</v>
      </c>
      <c r="K14" s="261">
        <v>10</v>
      </c>
    </row>
    <row r="15" spans="1:11" ht="16.5" thickTop="1"/>
    <row r="16" spans="1:11">
      <c r="A16" s="120"/>
    </row>
  </sheetData>
  <mergeCells count="1">
    <mergeCell ref="A1:K1"/>
  </mergeCells>
  <pageMargins left="0.25" right="0.25" top="0.75" bottom="0.75" header="0.3" footer="0.3"/>
  <pageSetup paperSize="3"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CCDD-4ACE-4BEB-BCB5-0C78FD435F25}">
  <dimension ref="A1:V15"/>
  <sheetViews>
    <sheetView zoomScale="60" zoomScaleNormal="60" workbookViewId="0">
      <selection activeCell="C2" sqref="C2"/>
    </sheetView>
  </sheetViews>
  <sheetFormatPr defaultRowHeight="15"/>
  <cols>
    <col min="1" max="1" width="28.85546875" customWidth="1"/>
    <col min="2" max="4" width="40.7109375" customWidth="1"/>
    <col min="5" max="5" width="83.28515625" customWidth="1"/>
    <col min="6" max="6" width="40.7109375" customWidth="1"/>
    <col min="7" max="7" width="59.42578125" customWidth="1"/>
    <col min="8" max="8" width="76.85546875" customWidth="1"/>
    <col min="9" max="9" width="61.42578125" customWidth="1"/>
    <col min="10" max="10" width="40.7109375" customWidth="1"/>
    <col min="11" max="11" width="50.140625" style="189" customWidth="1"/>
  </cols>
  <sheetData>
    <row r="1" spans="1:22" ht="48" customHeight="1" thickBot="1">
      <c r="A1" s="361" t="s">
        <v>169</v>
      </c>
      <c r="B1" s="362"/>
      <c r="C1" s="362"/>
      <c r="D1" s="362"/>
      <c r="E1" s="362"/>
      <c r="F1" s="362"/>
      <c r="G1" s="362"/>
      <c r="H1" s="362"/>
      <c r="I1" s="362"/>
      <c r="J1" s="362"/>
      <c r="K1" s="363"/>
    </row>
    <row r="2" spans="1:22" ht="30.75" customHeight="1">
      <c r="A2" s="274" t="s">
        <v>119</v>
      </c>
      <c r="B2" s="275" t="s">
        <v>170</v>
      </c>
      <c r="C2" s="276" t="s">
        <v>171</v>
      </c>
      <c r="D2" s="275" t="s">
        <v>172</v>
      </c>
      <c r="E2" s="276" t="s">
        <v>173</v>
      </c>
      <c r="F2" s="275" t="s">
        <v>174</v>
      </c>
      <c r="G2" s="275" t="s">
        <v>175</v>
      </c>
      <c r="H2" s="275" t="s">
        <v>176</v>
      </c>
      <c r="I2" s="277" t="s">
        <v>177</v>
      </c>
      <c r="J2" s="275" t="s">
        <v>178</v>
      </c>
      <c r="K2" s="278" t="s">
        <v>179</v>
      </c>
      <c r="M2" s="78"/>
      <c r="N2" s="79"/>
      <c r="O2" s="79"/>
      <c r="P2" s="79"/>
      <c r="Q2" s="79"/>
      <c r="R2" s="79"/>
      <c r="S2" s="79"/>
      <c r="T2" s="79"/>
      <c r="U2" s="79"/>
      <c r="V2" s="79"/>
    </row>
    <row r="3" spans="1:22" s="110" customFormat="1" ht="56.25" customHeight="1">
      <c r="A3" s="136" t="s">
        <v>20</v>
      </c>
      <c r="B3" s="137" t="s">
        <v>180</v>
      </c>
      <c r="C3" s="137" t="s">
        <v>181</v>
      </c>
      <c r="D3" s="137" t="s">
        <v>182</v>
      </c>
      <c r="E3" s="137" t="s">
        <v>183</v>
      </c>
      <c r="F3" s="137" t="s">
        <v>184</v>
      </c>
      <c r="G3" s="137" t="s">
        <v>185</v>
      </c>
      <c r="H3" s="137" t="s">
        <v>186</v>
      </c>
      <c r="I3" s="109" t="s">
        <v>187</v>
      </c>
      <c r="J3" s="137" t="s">
        <v>188</v>
      </c>
      <c r="K3" s="114" t="s">
        <v>189</v>
      </c>
      <c r="M3" s="138"/>
      <c r="N3" s="138"/>
      <c r="O3" s="138"/>
      <c r="P3" s="138"/>
      <c r="Q3" s="138"/>
      <c r="R3" s="138"/>
      <c r="S3" s="138"/>
      <c r="T3" s="138"/>
      <c r="U3" s="138"/>
      <c r="V3" s="138"/>
    </row>
    <row r="4" spans="1:22" s="110" customFormat="1" ht="154.5" customHeight="1">
      <c r="A4" s="140" t="s">
        <v>30</v>
      </c>
      <c r="B4" s="137" t="s">
        <v>190</v>
      </c>
      <c r="C4" s="137" t="s">
        <v>191</v>
      </c>
      <c r="D4" s="137" t="s">
        <v>192</v>
      </c>
      <c r="E4" s="137" t="s">
        <v>193</v>
      </c>
      <c r="F4" s="137" t="s">
        <v>194</v>
      </c>
      <c r="G4" s="137" t="s">
        <v>195</v>
      </c>
      <c r="H4" s="137" t="s">
        <v>196</v>
      </c>
      <c r="I4" s="109" t="s">
        <v>197</v>
      </c>
      <c r="J4" s="137" t="s">
        <v>198</v>
      </c>
      <c r="K4" s="114" t="s">
        <v>199</v>
      </c>
      <c r="M4" s="138"/>
      <c r="N4" s="138"/>
      <c r="O4" s="138"/>
      <c r="P4" s="138"/>
      <c r="Q4" s="138"/>
      <c r="R4" s="138"/>
      <c r="S4" s="138"/>
      <c r="T4" s="138"/>
      <c r="U4" s="138"/>
      <c r="V4" s="138"/>
    </row>
    <row r="5" spans="1:22" s="110" customFormat="1" ht="166.5" customHeight="1">
      <c r="A5" s="140" t="s">
        <v>39</v>
      </c>
      <c r="B5" s="137" t="s">
        <v>200</v>
      </c>
      <c r="C5" s="137" t="s">
        <v>201</v>
      </c>
      <c r="D5" s="137" t="s">
        <v>202</v>
      </c>
      <c r="E5" s="137" t="s">
        <v>203</v>
      </c>
      <c r="F5" s="137" t="s">
        <v>194</v>
      </c>
      <c r="G5" s="137" t="s">
        <v>204</v>
      </c>
      <c r="H5" s="137" t="s">
        <v>196</v>
      </c>
      <c r="I5" s="109" t="s">
        <v>205</v>
      </c>
      <c r="J5" s="137" t="s">
        <v>206</v>
      </c>
      <c r="K5" s="114" t="s">
        <v>207</v>
      </c>
      <c r="M5" s="138"/>
      <c r="N5" s="138"/>
      <c r="O5" s="138"/>
      <c r="P5" s="138"/>
      <c r="Q5" s="138"/>
      <c r="R5" s="138"/>
      <c r="S5" s="138"/>
      <c r="T5" s="138"/>
      <c r="U5" s="138"/>
      <c r="V5" s="138"/>
    </row>
    <row r="6" spans="1:22" s="110" customFormat="1" ht="187.5" customHeight="1">
      <c r="A6" s="136" t="s">
        <v>48</v>
      </c>
      <c r="B6" s="137" t="s">
        <v>208</v>
      </c>
      <c r="C6" s="137" t="s">
        <v>209</v>
      </c>
      <c r="D6" s="137" t="s">
        <v>210</v>
      </c>
      <c r="E6" s="137" t="s">
        <v>211</v>
      </c>
      <c r="F6" s="137" t="s">
        <v>212</v>
      </c>
      <c r="G6" s="137" t="s">
        <v>213</v>
      </c>
      <c r="H6" s="137" t="s">
        <v>214</v>
      </c>
      <c r="I6" s="109" t="s">
        <v>215</v>
      </c>
      <c r="J6" s="137" t="s">
        <v>216</v>
      </c>
      <c r="K6" s="114" t="s">
        <v>217</v>
      </c>
      <c r="M6" s="138"/>
      <c r="N6" s="138"/>
      <c r="O6" s="138"/>
      <c r="P6" s="138"/>
      <c r="Q6" s="138"/>
      <c r="R6" s="138"/>
      <c r="S6" s="138"/>
      <c r="T6" s="138"/>
      <c r="U6" s="138"/>
      <c r="V6" s="138"/>
    </row>
    <row r="7" spans="1:22" s="143" customFormat="1" ht="62.25" customHeight="1">
      <c r="A7" s="153" t="s">
        <v>60</v>
      </c>
      <c r="B7" s="141">
        <v>5</v>
      </c>
      <c r="C7" s="141">
        <v>5</v>
      </c>
      <c r="D7" s="141">
        <v>3</v>
      </c>
      <c r="E7" s="141">
        <v>5</v>
      </c>
      <c r="F7" s="141">
        <v>3</v>
      </c>
      <c r="G7" s="141">
        <v>4</v>
      </c>
      <c r="H7" s="141">
        <v>5</v>
      </c>
      <c r="I7" s="264">
        <v>5</v>
      </c>
      <c r="J7" s="141">
        <v>3</v>
      </c>
      <c r="K7" s="187">
        <v>5</v>
      </c>
      <c r="N7" s="144"/>
      <c r="O7" s="144"/>
    </row>
    <row r="8" spans="1:22" s="147" customFormat="1" ht="58.5" customHeight="1">
      <c r="A8" s="153" t="s">
        <v>61</v>
      </c>
      <c r="B8" s="145">
        <v>5</v>
      </c>
      <c r="C8" s="145">
        <v>5</v>
      </c>
      <c r="D8" s="145">
        <v>5</v>
      </c>
      <c r="E8" s="145">
        <v>5</v>
      </c>
      <c r="F8" s="145">
        <v>4</v>
      </c>
      <c r="G8" s="145">
        <v>2</v>
      </c>
      <c r="H8" s="145">
        <v>5</v>
      </c>
      <c r="I8" s="265">
        <v>5</v>
      </c>
      <c r="J8" s="145">
        <v>4</v>
      </c>
      <c r="K8" s="202">
        <v>2</v>
      </c>
    </row>
    <row r="9" spans="1:22" s="147" customFormat="1" ht="47.25" customHeight="1">
      <c r="A9" s="153" t="s">
        <v>62</v>
      </c>
      <c r="B9" s="145">
        <v>5</v>
      </c>
      <c r="C9" s="145">
        <v>5</v>
      </c>
      <c r="D9" s="145">
        <v>5</v>
      </c>
      <c r="E9" s="145">
        <v>3</v>
      </c>
      <c r="F9" s="145">
        <v>4</v>
      </c>
      <c r="G9" s="145">
        <v>2</v>
      </c>
      <c r="H9" s="145">
        <v>3</v>
      </c>
      <c r="I9" s="265">
        <v>5</v>
      </c>
      <c r="J9" s="145">
        <v>3</v>
      </c>
      <c r="K9" s="202">
        <v>3</v>
      </c>
    </row>
    <row r="10" spans="1:22" s="147" customFormat="1" ht="75" customHeight="1">
      <c r="A10" s="153" t="s">
        <v>63</v>
      </c>
      <c r="B10" s="145">
        <v>5</v>
      </c>
      <c r="C10" s="145">
        <v>5</v>
      </c>
      <c r="D10" s="145">
        <v>3</v>
      </c>
      <c r="E10" s="145">
        <v>4</v>
      </c>
      <c r="F10" s="145">
        <v>5</v>
      </c>
      <c r="G10" s="145">
        <v>5</v>
      </c>
      <c r="H10" s="145">
        <v>4</v>
      </c>
      <c r="I10" s="265">
        <v>3</v>
      </c>
      <c r="J10" s="145">
        <v>5</v>
      </c>
      <c r="K10" s="202">
        <v>5</v>
      </c>
    </row>
    <row r="11" spans="1:22" s="147" customFormat="1" ht="92.25" customHeight="1">
      <c r="A11" s="154" t="s">
        <v>64</v>
      </c>
      <c r="B11" s="145">
        <v>5</v>
      </c>
      <c r="C11" s="145">
        <v>5</v>
      </c>
      <c r="D11" s="145">
        <v>5</v>
      </c>
      <c r="E11" s="145">
        <v>2</v>
      </c>
      <c r="F11" s="145">
        <v>2</v>
      </c>
      <c r="G11" s="145">
        <v>2</v>
      </c>
      <c r="H11" s="145">
        <v>4</v>
      </c>
      <c r="I11" s="265">
        <v>3</v>
      </c>
      <c r="J11" s="145">
        <v>3</v>
      </c>
      <c r="K11" s="202">
        <v>1</v>
      </c>
    </row>
    <row r="12" spans="1:22" s="147" customFormat="1" ht="31.5" customHeight="1" thickBot="1">
      <c r="A12" s="154" t="s">
        <v>115</v>
      </c>
      <c r="B12" s="148">
        <v>4</v>
      </c>
      <c r="C12" s="148">
        <v>4</v>
      </c>
      <c r="D12" s="148">
        <v>2</v>
      </c>
      <c r="E12" s="148">
        <v>3</v>
      </c>
      <c r="F12" s="148">
        <v>2</v>
      </c>
      <c r="G12" s="148">
        <v>5</v>
      </c>
      <c r="H12" s="148">
        <v>3</v>
      </c>
      <c r="I12" s="266">
        <v>3</v>
      </c>
      <c r="J12" s="148">
        <v>3</v>
      </c>
      <c r="K12" s="203">
        <v>1</v>
      </c>
    </row>
    <row r="13" spans="1:22" s="147" customFormat="1" ht="30" customHeight="1">
      <c r="A13" s="155" t="s">
        <v>218</v>
      </c>
      <c r="B13" s="150">
        <v>29</v>
      </c>
      <c r="C13" s="150">
        <v>29</v>
      </c>
      <c r="D13" s="150">
        <v>23</v>
      </c>
      <c r="E13" s="150">
        <v>22</v>
      </c>
      <c r="F13" s="150">
        <v>20</v>
      </c>
      <c r="G13" s="150">
        <v>20</v>
      </c>
      <c r="H13" s="150">
        <v>24</v>
      </c>
      <c r="I13" s="267">
        <v>24</v>
      </c>
      <c r="J13" s="267">
        <v>21</v>
      </c>
      <c r="K13" s="270">
        <v>17</v>
      </c>
    </row>
    <row r="14" spans="1:22" s="147" customFormat="1" ht="30" customHeight="1" thickBot="1">
      <c r="A14" s="151" t="s">
        <v>219</v>
      </c>
      <c r="B14" s="152">
        <v>1</v>
      </c>
      <c r="C14" s="152">
        <v>2</v>
      </c>
      <c r="D14" s="152">
        <v>3</v>
      </c>
      <c r="E14" s="152">
        <v>4</v>
      </c>
      <c r="F14" s="152">
        <v>5</v>
      </c>
      <c r="G14" s="152">
        <v>6</v>
      </c>
      <c r="H14" s="152">
        <v>7</v>
      </c>
      <c r="I14" s="268">
        <v>8</v>
      </c>
      <c r="J14" s="271">
        <v>9</v>
      </c>
      <c r="K14" s="272">
        <v>10</v>
      </c>
    </row>
    <row r="15" spans="1:22" ht="15.75" thickTop="1">
      <c r="J15" s="1"/>
      <c r="K15" s="273"/>
    </row>
  </sheetData>
  <mergeCells count="1">
    <mergeCell ref="A1:K1"/>
  </mergeCells>
  <phoneticPr fontId="2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16FA8-33B7-4D7E-9920-8169FD1D4757}">
  <dimension ref="A1:W15"/>
  <sheetViews>
    <sheetView topLeftCell="A4" zoomScale="50" zoomScaleNormal="50" workbookViewId="0">
      <selection sqref="A1:K1"/>
    </sheetView>
  </sheetViews>
  <sheetFormatPr defaultColWidth="8.7109375" defaultRowHeight="15"/>
  <cols>
    <col min="1" max="1" width="23.140625" customWidth="1"/>
    <col min="2" max="3" width="60.7109375" customWidth="1"/>
    <col min="4" max="4" width="69" customWidth="1"/>
    <col min="5" max="7" width="60.7109375" customWidth="1"/>
    <col min="8" max="8" width="75.7109375" customWidth="1"/>
    <col min="9" max="11" width="60.7109375" customWidth="1"/>
  </cols>
  <sheetData>
    <row r="1" spans="1:23" ht="88.5" customHeight="1" thickTop="1">
      <c r="A1" s="364" t="s">
        <v>220</v>
      </c>
      <c r="B1" s="347"/>
      <c r="C1" s="347"/>
      <c r="D1" s="347"/>
      <c r="E1" s="347"/>
      <c r="F1" s="347"/>
      <c r="G1" s="347"/>
      <c r="H1" s="347"/>
      <c r="I1" s="347"/>
      <c r="J1" s="347"/>
      <c r="K1" s="348"/>
    </row>
    <row r="2" spans="1:23" s="160" customFormat="1" ht="55.5" customHeight="1">
      <c r="A2" s="131" t="s">
        <v>221</v>
      </c>
      <c r="B2" s="156" t="s">
        <v>222</v>
      </c>
      <c r="C2" s="157" t="s">
        <v>223</v>
      </c>
      <c r="D2" s="157" t="s">
        <v>224</v>
      </c>
      <c r="E2" s="158" t="s">
        <v>225</v>
      </c>
      <c r="F2" s="158" t="s">
        <v>226</v>
      </c>
      <c r="G2" s="157" t="s">
        <v>227</v>
      </c>
      <c r="H2" s="158" t="s">
        <v>228</v>
      </c>
      <c r="I2" s="157" t="s">
        <v>229</v>
      </c>
      <c r="J2" s="157" t="s">
        <v>230</v>
      </c>
      <c r="K2" s="159" t="s">
        <v>231</v>
      </c>
      <c r="N2" s="161"/>
      <c r="O2" s="161"/>
      <c r="P2" s="161"/>
      <c r="Q2" s="161"/>
      <c r="R2" s="161"/>
      <c r="S2" s="161"/>
      <c r="T2" s="161"/>
      <c r="U2" s="161"/>
      <c r="V2" s="161"/>
      <c r="W2" s="162"/>
    </row>
    <row r="3" spans="1:23" s="167" customFormat="1" ht="105" customHeight="1">
      <c r="A3" s="140" t="s">
        <v>20</v>
      </c>
      <c r="B3" s="163" t="s">
        <v>232</v>
      </c>
      <c r="C3" s="163" t="s">
        <v>233</v>
      </c>
      <c r="D3" s="164" t="s">
        <v>234</v>
      </c>
      <c r="E3" s="165" t="s">
        <v>235</v>
      </c>
      <c r="F3" s="163" t="s">
        <v>236</v>
      </c>
      <c r="G3" s="163" t="s">
        <v>237</v>
      </c>
      <c r="H3" s="163" t="s">
        <v>238</v>
      </c>
      <c r="I3" s="163" t="s">
        <v>239</v>
      </c>
      <c r="J3" s="163" t="s">
        <v>240</v>
      </c>
      <c r="K3" s="166" t="s">
        <v>241</v>
      </c>
      <c r="N3" s="138"/>
      <c r="O3" s="138"/>
      <c r="P3" s="138"/>
      <c r="Q3" s="138"/>
      <c r="R3" s="138"/>
      <c r="S3" s="138"/>
      <c r="T3" s="138"/>
      <c r="U3" s="138"/>
      <c r="V3" s="138"/>
      <c r="W3" s="139"/>
    </row>
    <row r="4" spans="1:23" s="167" customFormat="1" ht="60.75" customHeight="1">
      <c r="A4" s="140" t="s">
        <v>30</v>
      </c>
      <c r="B4" s="163" t="s">
        <v>242</v>
      </c>
      <c r="C4" s="163" t="s">
        <v>243</v>
      </c>
      <c r="D4" s="163" t="s">
        <v>244</v>
      </c>
      <c r="E4" s="163" t="s">
        <v>245</v>
      </c>
      <c r="F4" s="163" t="s">
        <v>246</v>
      </c>
      <c r="G4" s="163" t="s">
        <v>247</v>
      </c>
      <c r="H4" s="163" t="s">
        <v>248</v>
      </c>
      <c r="I4" s="163" t="s">
        <v>249</v>
      </c>
      <c r="J4" s="163" t="s">
        <v>250</v>
      </c>
      <c r="K4" s="168" t="s">
        <v>251</v>
      </c>
      <c r="N4" s="138"/>
      <c r="O4" s="138"/>
      <c r="P4" s="138"/>
      <c r="Q4" s="138"/>
      <c r="R4" s="138"/>
      <c r="S4" s="138"/>
      <c r="T4" s="138"/>
      <c r="U4" s="138"/>
      <c r="V4" s="138"/>
      <c r="W4" s="139"/>
    </row>
    <row r="5" spans="1:23" s="167" customFormat="1" ht="64.5" customHeight="1">
      <c r="A5" s="140" t="s">
        <v>39</v>
      </c>
      <c r="B5" s="163" t="s">
        <v>252</v>
      </c>
      <c r="C5" s="169" t="s">
        <v>253</v>
      </c>
      <c r="D5" s="163" t="s">
        <v>244</v>
      </c>
      <c r="E5" s="163" t="s">
        <v>245</v>
      </c>
      <c r="F5" s="163" t="s">
        <v>254</v>
      </c>
      <c r="G5" s="163" t="s">
        <v>247</v>
      </c>
      <c r="H5" s="163" t="s">
        <v>248</v>
      </c>
      <c r="I5" s="163" t="s">
        <v>249</v>
      </c>
      <c r="J5" s="163" t="s">
        <v>255</v>
      </c>
      <c r="K5" s="168" t="s">
        <v>256</v>
      </c>
      <c r="N5" s="138"/>
      <c r="O5" s="138"/>
      <c r="P5" s="138"/>
      <c r="Q5" s="138"/>
      <c r="R5" s="138"/>
      <c r="S5" s="138"/>
      <c r="T5" s="138"/>
      <c r="U5" s="138"/>
      <c r="V5" s="138"/>
      <c r="W5" s="139"/>
    </row>
    <row r="6" spans="1:23" s="167" customFormat="1" ht="409.6" customHeight="1">
      <c r="A6" s="140" t="s">
        <v>48</v>
      </c>
      <c r="B6" s="170" t="s">
        <v>257</v>
      </c>
      <c r="C6" s="170" t="s">
        <v>258</v>
      </c>
      <c r="D6" s="170" t="s">
        <v>259</v>
      </c>
      <c r="E6" s="170" t="s">
        <v>260</v>
      </c>
      <c r="F6" s="170" t="s">
        <v>261</v>
      </c>
      <c r="G6" s="170" t="s">
        <v>262</v>
      </c>
      <c r="H6" s="170" t="s">
        <v>263</v>
      </c>
      <c r="I6" s="170" t="s">
        <v>264</v>
      </c>
      <c r="J6" s="170" t="s">
        <v>265</v>
      </c>
      <c r="K6" s="171" t="s">
        <v>266</v>
      </c>
      <c r="N6" s="138"/>
      <c r="O6" s="138"/>
      <c r="P6" s="138"/>
      <c r="Q6" s="138"/>
      <c r="R6" s="138"/>
      <c r="S6" s="138"/>
      <c r="T6" s="138"/>
      <c r="U6" s="138"/>
      <c r="V6" s="138"/>
      <c r="W6" s="139"/>
    </row>
    <row r="7" spans="1:23" s="40" customFormat="1" ht="66.75" customHeight="1">
      <c r="A7" s="153" t="s">
        <v>60</v>
      </c>
      <c r="B7" s="141">
        <f>(5+5)/2</f>
        <v>5</v>
      </c>
      <c r="C7" s="141">
        <f>(4+5)/2</f>
        <v>4.5</v>
      </c>
      <c r="D7" s="141">
        <f>(5+5)/2</f>
        <v>5</v>
      </c>
      <c r="E7" s="141">
        <f>(3+5)/2</f>
        <v>4</v>
      </c>
      <c r="F7" s="141">
        <f>(5+5)/2</f>
        <v>5</v>
      </c>
      <c r="G7" s="141">
        <f>(5+4)/2</f>
        <v>4.5</v>
      </c>
      <c r="H7" s="141">
        <f>(5+4)/2</f>
        <v>4.5</v>
      </c>
      <c r="I7" s="141">
        <f>(4+4)/2</f>
        <v>4</v>
      </c>
      <c r="J7" s="141">
        <f>(4+4)/2</f>
        <v>4</v>
      </c>
      <c r="K7" s="142">
        <f>(5+4)/2</f>
        <v>4.5</v>
      </c>
      <c r="O7" s="65"/>
      <c r="P7" s="65"/>
      <c r="Q7" s="84"/>
      <c r="R7" s="84"/>
      <c r="S7" s="84"/>
      <c r="T7" s="84"/>
      <c r="U7" s="84"/>
      <c r="V7" s="84"/>
      <c r="W7" s="172"/>
    </row>
    <row r="8" spans="1:23" ht="78.75" customHeight="1">
      <c r="A8" s="153" t="s">
        <v>61</v>
      </c>
      <c r="B8" s="141">
        <f>(5+4)/2</f>
        <v>4.5</v>
      </c>
      <c r="C8" s="141">
        <f>(5+5)/2</f>
        <v>5</v>
      </c>
      <c r="D8" s="141">
        <f>(5+4)/2</f>
        <v>4.5</v>
      </c>
      <c r="E8" s="141">
        <f>(4+5)/2</f>
        <v>4.5</v>
      </c>
      <c r="F8" s="141">
        <f>(4+4)/2</f>
        <v>4</v>
      </c>
      <c r="G8" s="141">
        <f>(5+4)/2</f>
        <v>4.5</v>
      </c>
      <c r="H8" s="141">
        <f>(3+3)/2</f>
        <v>3</v>
      </c>
      <c r="I8" s="141">
        <f>(4+4)/2</f>
        <v>4</v>
      </c>
      <c r="J8" s="141">
        <f>(5+4)/2</f>
        <v>4.5</v>
      </c>
      <c r="K8" s="142">
        <f>(5+4)/2</f>
        <v>4.5</v>
      </c>
      <c r="O8" s="93"/>
      <c r="P8" s="93"/>
      <c r="Q8" s="93"/>
      <c r="R8" s="93"/>
      <c r="S8" s="93"/>
      <c r="T8" s="93"/>
      <c r="U8" s="93"/>
      <c r="V8" s="93"/>
      <c r="W8" s="173"/>
    </row>
    <row r="9" spans="1:23" ht="60" customHeight="1">
      <c r="A9" s="153" t="s">
        <v>62</v>
      </c>
      <c r="B9" s="141">
        <f>(5+5)/2</f>
        <v>5</v>
      </c>
      <c r="C9" s="141">
        <f>(4+5)/2</f>
        <v>4.5</v>
      </c>
      <c r="D9" s="141">
        <f>(5+5)/2</f>
        <v>5</v>
      </c>
      <c r="E9" s="141">
        <f>(4+5)/2</f>
        <v>4.5</v>
      </c>
      <c r="F9" s="141">
        <f>(4+5)/2</f>
        <v>4.5</v>
      </c>
      <c r="G9" s="141">
        <f>(5+4)/2</f>
        <v>4.5</v>
      </c>
      <c r="H9" s="141">
        <f>(4+5)/2</f>
        <v>4.5</v>
      </c>
      <c r="I9" s="141">
        <f>(4+4)/2</f>
        <v>4</v>
      </c>
      <c r="J9" s="141">
        <f>(4+4)/2</f>
        <v>4</v>
      </c>
      <c r="K9" s="142">
        <f>(5+4)/2</f>
        <v>4.5</v>
      </c>
    </row>
    <row r="10" spans="1:23" ht="42" customHeight="1">
      <c r="A10" s="153" t="s">
        <v>63</v>
      </c>
      <c r="B10" s="141">
        <f>(4+5)/2</f>
        <v>4.5</v>
      </c>
      <c r="C10" s="141">
        <f>(4+5)/2</f>
        <v>4.5</v>
      </c>
      <c r="D10" s="141">
        <f>(3+5)/2</f>
        <v>4</v>
      </c>
      <c r="E10" s="141">
        <f>(4+5)/2</f>
        <v>4.5</v>
      </c>
      <c r="F10" s="141">
        <f>(4+5)/2</f>
        <v>4.5</v>
      </c>
      <c r="G10" s="141">
        <f>(5+5)/2</f>
        <v>5</v>
      </c>
      <c r="H10" s="141">
        <f>(5+4)/2</f>
        <v>4.5</v>
      </c>
      <c r="I10" s="141">
        <f>(4+4)/2</f>
        <v>4</v>
      </c>
      <c r="J10" s="141">
        <f>(4+4)/2</f>
        <v>4</v>
      </c>
      <c r="K10" s="142">
        <f>(2+5)/2</f>
        <v>3.5</v>
      </c>
    </row>
    <row r="11" spans="1:23" ht="101.25" customHeight="1">
      <c r="A11" s="153" t="s">
        <v>64</v>
      </c>
      <c r="B11" s="141">
        <f>(2+4)/2</f>
        <v>3</v>
      </c>
      <c r="C11" s="141">
        <f>(4+4)/2</f>
        <v>4</v>
      </c>
      <c r="D11" s="141">
        <f>(3+4)/2</f>
        <v>3.5</v>
      </c>
      <c r="E11" s="141">
        <f>(4+5)/2</f>
        <v>4.5</v>
      </c>
      <c r="F11" s="141">
        <f>(4+4)/2</f>
        <v>4</v>
      </c>
      <c r="G11" s="141">
        <f>(5+4)/2</f>
        <v>4.5</v>
      </c>
      <c r="H11" s="141">
        <f>(3+4)/2</f>
        <v>3.5</v>
      </c>
      <c r="I11" s="141">
        <f>(4+5)/2</f>
        <v>4.5</v>
      </c>
      <c r="J11" s="141">
        <f>(4+5)/2</f>
        <v>4.5</v>
      </c>
      <c r="K11" s="142">
        <f>(5+4)/2</f>
        <v>4.5</v>
      </c>
    </row>
    <row r="12" spans="1:23" ht="39" customHeight="1" thickBot="1">
      <c r="A12" s="154" t="s">
        <v>115</v>
      </c>
      <c r="B12" s="174">
        <f>(5+5)/2</f>
        <v>5</v>
      </c>
      <c r="C12" s="174">
        <f>(4+4)/2</f>
        <v>4</v>
      </c>
      <c r="D12" s="174">
        <f>(3+5)/2</f>
        <v>4</v>
      </c>
      <c r="E12" s="174">
        <f>(4+4)/2</f>
        <v>4</v>
      </c>
      <c r="F12" s="174">
        <f>(2+4)/2</f>
        <v>3</v>
      </c>
      <c r="G12" s="174">
        <f>(3+3)/2</f>
        <v>3</v>
      </c>
      <c r="H12" s="174">
        <f>(5+3)/2</f>
        <v>4</v>
      </c>
      <c r="I12" s="174">
        <f>(4+3)/2</f>
        <v>3.5</v>
      </c>
      <c r="J12" s="174">
        <f>(2+4)/2</f>
        <v>3</v>
      </c>
      <c r="K12" s="175">
        <f>(2+5)/2</f>
        <v>3.5</v>
      </c>
    </row>
    <row r="13" spans="1:23" ht="30" customHeight="1">
      <c r="A13" s="155" t="s">
        <v>116</v>
      </c>
      <c r="B13" s="176">
        <f t="shared" ref="B13:J13" si="0">SUM(B7:B12)</f>
        <v>27</v>
      </c>
      <c r="C13" s="176">
        <f t="shared" si="0"/>
        <v>26.5</v>
      </c>
      <c r="D13" s="176">
        <f t="shared" si="0"/>
        <v>26</v>
      </c>
      <c r="E13" s="176">
        <f t="shared" si="0"/>
        <v>26</v>
      </c>
      <c r="F13" s="176">
        <f t="shared" si="0"/>
        <v>25</v>
      </c>
      <c r="G13" s="176">
        <f t="shared" si="0"/>
        <v>26</v>
      </c>
      <c r="H13" s="176">
        <f t="shared" si="0"/>
        <v>24</v>
      </c>
      <c r="I13" s="176">
        <f t="shared" si="0"/>
        <v>24</v>
      </c>
      <c r="J13" s="176">
        <f t="shared" si="0"/>
        <v>24</v>
      </c>
      <c r="K13" s="177">
        <f>+SUM(K7:K12)</f>
        <v>25</v>
      </c>
    </row>
    <row r="14" spans="1:23" ht="30" customHeight="1" thickBot="1">
      <c r="A14" s="151" t="s">
        <v>117</v>
      </c>
      <c r="B14" s="178">
        <v>1</v>
      </c>
      <c r="C14" s="178">
        <v>2</v>
      </c>
      <c r="D14" s="178">
        <v>3</v>
      </c>
      <c r="E14" s="178">
        <v>4</v>
      </c>
      <c r="F14" s="178">
        <v>5</v>
      </c>
      <c r="G14" s="178">
        <v>6</v>
      </c>
      <c r="H14" s="178">
        <v>7</v>
      </c>
      <c r="I14" s="178">
        <v>8</v>
      </c>
      <c r="J14" s="178">
        <v>9</v>
      </c>
      <c r="K14" s="179">
        <v>10</v>
      </c>
    </row>
    <row r="15" spans="1:23" ht="15.75" thickTop="1"/>
  </sheetData>
  <mergeCells count="1">
    <mergeCell ref="A1:K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0D6F-88EE-4A5A-B1F1-51B3E31E4C18}">
  <sheetPr>
    <pageSetUpPr fitToPage="1"/>
  </sheetPr>
  <dimension ref="A1:Z17"/>
  <sheetViews>
    <sheetView topLeftCell="A5" zoomScale="60" zoomScaleNormal="60" zoomScalePageLayoutView="80" workbookViewId="0">
      <selection activeCell="B6" sqref="B6"/>
    </sheetView>
  </sheetViews>
  <sheetFormatPr defaultColWidth="8.85546875" defaultRowHeight="15"/>
  <cols>
    <col min="1" max="1" width="23.140625" customWidth="1"/>
    <col min="2" max="2" width="63.140625" style="189" customWidth="1"/>
    <col min="3" max="3" width="0.140625" hidden="1" customWidth="1"/>
    <col min="4" max="6" width="64.5703125" style="189" customWidth="1"/>
    <col min="7" max="7" width="62.85546875" style="189" customWidth="1"/>
    <col min="8" max="8" width="63.7109375" style="189" customWidth="1"/>
    <col min="9" max="9" width="64.5703125" style="189" customWidth="1"/>
    <col min="10" max="10" width="71" customWidth="1"/>
    <col min="11" max="11" width="66.7109375" style="189" hidden="1" customWidth="1"/>
    <col min="12" max="12" width="63.140625" style="189" hidden="1" customWidth="1"/>
    <col min="13" max="13" width="64.5703125" style="189" hidden="1" customWidth="1"/>
    <col min="14" max="14" width="0.140625" style="189" hidden="1" customWidth="1"/>
    <col min="15" max="16" width="62.42578125" style="189" hidden="1" customWidth="1"/>
    <col min="17" max="17" width="54.85546875" style="189" customWidth="1"/>
    <col min="18" max="18" width="0.140625" style="189" hidden="1" customWidth="1"/>
    <col min="19" max="19" width="63.140625" style="189" hidden="1" customWidth="1"/>
    <col min="20" max="20" width="71" hidden="1" customWidth="1"/>
    <col min="21" max="21" width="56.28515625" style="189" customWidth="1"/>
    <col min="22" max="26" width="8.85546875" hidden="1" customWidth="1"/>
  </cols>
  <sheetData>
    <row r="1" spans="1:21" s="92" customFormat="1" ht="38.25" customHeight="1" thickTop="1">
      <c r="A1" s="364" t="s">
        <v>267</v>
      </c>
      <c r="B1" s="347"/>
      <c r="C1" s="347"/>
      <c r="D1" s="347"/>
      <c r="E1" s="347"/>
      <c r="F1" s="347"/>
      <c r="G1" s="347"/>
      <c r="H1" s="347"/>
      <c r="I1" s="347"/>
      <c r="J1" s="347"/>
      <c r="K1" s="347"/>
      <c r="L1" s="347"/>
      <c r="M1" s="347"/>
      <c r="N1" s="347"/>
      <c r="O1" s="347"/>
      <c r="P1" s="347"/>
      <c r="Q1" s="347"/>
      <c r="R1" s="347"/>
      <c r="S1" s="347"/>
      <c r="T1" s="347"/>
      <c r="U1" s="348"/>
    </row>
    <row r="2" spans="1:21" ht="60" customHeight="1">
      <c r="A2" s="190" t="s">
        <v>221</v>
      </c>
      <c r="B2" s="132" t="s">
        <v>268</v>
      </c>
      <c r="C2" s="132"/>
      <c r="D2" s="132" t="s">
        <v>269</v>
      </c>
      <c r="E2" s="132" t="s">
        <v>270</v>
      </c>
      <c r="F2" s="132" t="s">
        <v>271</v>
      </c>
      <c r="G2" s="180" t="s">
        <v>272</v>
      </c>
      <c r="H2" s="132" t="s">
        <v>273</v>
      </c>
      <c r="I2" s="132" t="s">
        <v>274</v>
      </c>
      <c r="J2" s="132" t="s">
        <v>275</v>
      </c>
      <c r="K2" s="132"/>
      <c r="L2" s="180"/>
      <c r="M2" s="132"/>
      <c r="N2" s="132"/>
      <c r="O2" s="132"/>
      <c r="P2" s="132"/>
      <c r="Q2" s="132" t="s">
        <v>276</v>
      </c>
      <c r="R2" s="132"/>
      <c r="S2" s="132"/>
      <c r="T2" s="132"/>
      <c r="U2" s="134" t="s">
        <v>277</v>
      </c>
    </row>
    <row r="3" spans="1:21" s="110" customFormat="1" ht="56.25" customHeight="1">
      <c r="A3" s="191" t="s">
        <v>20</v>
      </c>
      <c r="B3" s="181" t="s">
        <v>278</v>
      </c>
      <c r="C3" s="181"/>
      <c r="D3" s="181" t="s">
        <v>25</v>
      </c>
      <c r="E3" s="181" t="s">
        <v>279</v>
      </c>
      <c r="F3" s="181" t="s">
        <v>280</v>
      </c>
      <c r="G3" s="182" t="s">
        <v>281</v>
      </c>
      <c r="H3" s="182" t="s">
        <v>282</v>
      </c>
      <c r="I3" s="181" t="s">
        <v>283</v>
      </c>
      <c r="J3" s="181" t="s">
        <v>283</v>
      </c>
      <c r="K3" s="181"/>
      <c r="L3" s="182"/>
      <c r="M3" s="181"/>
      <c r="N3" s="181"/>
      <c r="O3" s="182"/>
      <c r="P3" s="181"/>
      <c r="Q3" s="183" t="s">
        <v>84</v>
      </c>
      <c r="R3" s="181"/>
      <c r="S3" s="181"/>
      <c r="T3" s="181"/>
      <c r="U3" s="192" t="s">
        <v>284</v>
      </c>
    </row>
    <row r="4" spans="1:21" s="110" customFormat="1" ht="56.25">
      <c r="A4" s="193" t="s">
        <v>30</v>
      </c>
      <c r="B4" s="181" t="s">
        <v>285</v>
      </c>
      <c r="C4" s="181"/>
      <c r="D4" s="181" t="s">
        <v>286</v>
      </c>
      <c r="E4" s="181"/>
      <c r="F4" s="181" t="s">
        <v>287</v>
      </c>
      <c r="G4" s="184" t="s">
        <v>288</v>
      </c>
      <c r="H4" s="181" t="s">
        <v>289</v>
      </c>
      <c r="I4" s="184" t="s">
        <v>290</v>
      </c>
      <c r="J4" s="184" t="s">
        <v>290</v>
      </c>
      <c r="K4" s="181"/>
      <c r="L4" s="184"/>
      <c r="M4" s="181"/>
      <c r="N4" s="181"/>
      <c r="O4" s="184"/>
      <c r="P4" s="114"/>
      <c r="Q4" s="181" t="s">
        <v>289</v>
      </c>
      <c r="R4" s="181"/>
      <c r="S4" s="184"/>
      <c r="T4" s="181"/>
      <c r="U4" s="192" t="s">
        <v>291</v>
      </c>
    </row>
    <row r="5" spans="1:21" s="110" customFormat="1" ht="75" customHeight="1">
      <c r="A5" s="193" t="s">
        <v>39</v>
      </c>
      <c r="B5" s="181" t="s">
        <v>292</v>
      </c>
      <c r="C5" s="181"/>
      <c r="D5" s="181" t="s">
        <v>293</v>
      </c>
      <c r="E5" s="181" t="s">
        <v>294</v>
      </c>
      <c r="F5" s="181" t="s">
        <v>295</v>
      </c>
      <c r="G5" s="181" t="s">
        <v>296</v>
      </c>
      <c r="H5" s="181" t="s">
        <v>297</v>
      </c>
      <c r="I5" s="181"/>
      <c r="J5" s="181" t="s">
        <v>298</v>
      </c>
      <c r="K5" s="181"/>
      <c r="L5" s="182"/>
      <c r="M5" s="181"/>
      <c r="N5" s="181"/>
      <c r="O5" s="181"/>
      <c r="P5" s="181"/>
      <c r="Q5" s="181" t="s">
        <v>297</v>
      </c>
      <c r="R5" s="181"/>
      <c r="S5" s="181"/>
      <c r="T5" s="181"/>
      <c r="U5" s="192" t="s">
        <v>299</v>
      </c>
    </row>
    <row r="6" spans="1:21" s="110" customFormat="1" ht="300">
      <c r="A6" s="191" t="s">
        <v>48</v>
      </c>
      <c r="B6" s="181" t="s">
        <v>300</v>
      </c>
      <c r="C6" s="181"/>
      <c r="D6" s="181" t="s">
        <v>301</v>
      </c>
      <c r="E6" s="181" t="s">
        <v>302</v>
      </c>
      <c r="F6" s="181" t="s">
        <v>303</v>
      </c>
      <c r="G6" s="182" t="s">
        <v>304</v>
      </c>
      <c r="H6" s="181" t="s">
        <v>305</v>
      </c>
      <c r="I6" s="185" t="s">
        <v>306</v>
      </c>
      <c r="J6" s="181" t="s">
        <v>307</v>
      </c>
      <c r="K6" s="181"/>
      <c r="L6" s="182"/>
      <c r="M6" s="181"/>
      <c r="N6" s="181"/>
      <c r="O6" s="181"/>
      <c r="P6" s="185"/>
      <c r="Q6" s="186" t="s">
        <v>308</v>
      </c>
      <c r="R6" s="185"/>
      <c r="S6" s="181"/>
      <c r="T6" s="181"/>
      <c r="U6" s="192" t="s">
        <v>309</v>
      </c>
    </row>
    <row r="7" spans="1:21" s="188" customFormat="1" ht="47.25" customHeight="1">
      <c r="A7" s="194" t="s">
        <v>60</v>
      </c>
      <c r="B7" s="187">
        <v>5</v>
      </c>
      <c r="C7" s="187"/>
      <c r="D7" s="187">
        <v>5</v>
      </c>
      <c r="E7" s="187">
        <v>5</v>
      </c>
      <c r="F7" s="187">
        <v>5</v>
      </c>
      <c r="G7" s="187">
        <v>5</v>
      </c>
      <c r="H7" s="187">
        <v>5</v>
      </c>
      <c r="I7" s="187">
        <v>5</v>
      </c>
      <c r="J7" s="187">
        <v>3</v>
      </c>
      <c r="K7" s="187"/>
      <c r="L7" s="187"/>
      <c r="M7" s="187"/>
      <c r="N7" s="187"/>
      <c r="O7" s="187"/>
      <c r="P7" s="187"/>
      <c r="Q7" s="187">
        <v>5</v>
      </c>
      <c r="R7" s="187"/>
      <c r="S7" s="187"/>
      <c r="T7" s="187"/>
      <c r="U7" s="142">
        <v>5</v>
      </c>
    </row>
    <row r="8" spans="1:21" s="92" customFormat="1" ht="66" customHeight="1">
      <c r="A8" s="194" t="s">
        <v>61</v>
      </c>
      <c r="B8" s="187">
        <v>4</v>
      </c>
      <c r="C8" s="187"/>
      <c r="D8" s="187">
        <v>4</v>
      </c>
      <c r="E8" s="187">
        <v>4</v>
      </c>
      <c r="F8" s="187">
        <v>3</v>
      </c>
      <c r="G8" s="187">
        <v>3</v>
      </c>
      <c r="H8" s="187">
        <v>4</v>
      </c>
      <c r="I8" s="187">
        <v>2</v>
      </c>
      <c r="J8" s="187">
        <v>3</v>
      </c>
      <c r="K8" s="187"/>
      <c r="L8" s="187"/>
      <c r="M8" s="187"/>
      <c r="N8" s="187"/>
      <c r="O8" s="187"/>
      <c r="P8" s="187"/>
      <c r="Q8" s="187">
        <v>2</v>
      </c>
      <c r="R8" s="187"/>
      <c r="S8" s="187"/>
      <c r="T8" s="187"/>
      <c r="U8" s="195">
        <v>2</v>
      </c>
    </row>
    <row r="9" spans="1:21" s="92" customFormat="1" ht="30">
      <c r="A9" s="194" t="s">
        <v>62</v>
      </c>
      <c r="B9" s="187">
        <v>5</v>
      </c>
      <c r="C9" s="187"/>
      <c r="D9" s="187">
        <v>4</v>
      </c>
      <c r="E9" s="187">
        <v>4</v>
      </c>
      <c r="F9" s="187">
        <v>4</v>
      </c>
      <c r="G9" s="187">
        <v>4</v>
      </c>
      <c r="H9" s="187">
        <v>4</v>
      </c>
      <c r="I9" s="187">
        <v>5</v>
      </c>
      <c r="J9" s="187">
        <v>5</v>
      </c>
      <c r="K9" s="187"/>
      <c r="L9" s="187"/>
      <c r="M9" s="187"/>
      <c r="N9" s="187"/>
      <c r="O9" s="187"/>
      <c r="P9" s="187"/>
      <c r="Q9" s="187">
        <v>4</v>
      </c>
      <c r="R9" s="187"/>
      <c r="S9" s="187"/>
      <c r="T9" s="187"/>
      <c r="U9" s="195">
        <v>3</v>
      </c>
    </row>
    <row r="10" spans="1:21" s="92" customFormat="1" ht="66" customHeight="1">
      <c r="A10" s="194" t="s">
        <v>63</v>
      </c>
      <c r="B10" s="187">
        <v>4</v>
      </c>
      <c r="C10" s="187"/>
      <c r="D10" s="187">
        <v>5</v>
      </c>
      <c r="E10" s="187">
        <v>3</v>
      </c>
      <c r="F10" s="187">
        <v>4</v>
      </c>
      <c r="G10" s="187">
        <v>4</v>
      </c>
      <c r="H10" s="187">
        <v>3</v>
      </c>
      <c r="I10" s="187">
        <v>4</v>
      </c>
      <c r="J10" s="187">
        <v>3</v>
      </c>
      <c r="K10" s="187"/>
      <c r="L10" s="187"/>
      <c r="M10" s="187"/>
      <c r="N10" s="187"/>
      <c r="O10" s="187"/>
      <c r="P10" s="187"/>
      <c r="Q10" s="187">
        <v>2</v>
      </c>
      <c r="R10" s="187"/>
      <c r="S10" s="187"/>
      <c r="T10" s="187"/>
      <c r="U10" s="195">
        <v>3</v>
      </c>
    </row>
    <row r="11" spans="1:21" s="92" customFormat="1" ht="75">
      <c r="A11" s="194" t="s">
        <v>64</v>
      </c>
      <c r="B11" s="187">
        <v>4</v>
      </c>
      <c r="C11" s="187"/>
      <c r="D11" s="187">
        <v>5</v>
      </c>
      <c r="E11" s="187">
        <v>3</v>
      </c>
      <c r="F11" s="187">
        <v>3</v>
      </c>
      <c r="G11" s="187">
        <v>3</v>
      </c>
      <c r="H11" s="187">
        <v>3</v>
      </c>
      <c r="I11" s="187">
        <v>2</v>
      </c>
      <c r="J11" s="187">
        <v>2</v>
      </c>
      <c r="K11" s="187"/>
      <c r="L11" s="187"/>
      <c r="M11" s="187"/>
      <c r="N11" s="187"/>
      <c r="O11" s="187"/>
      <c r="P11" s="187"/>
      <c r="Q11" s="187">
        <v>2</v>
      </c>
      <c r="R11" s="187"/>
      <c r="S11" s="187"/>
      <c r="T11" s="187"/>
      <c r="U11" s="195">
        <v>3</v>
      </c>
    </row>
    <row r="12" spans="1:21" s="92" customFormat="1" ht="18.75">
      <c r="A12" s="365" t="s">
        <v>310</v>
      </c>
      <c r="B12" s="187">
        <v>3</v>
      </c>
      <c r="C12" s="187"/>
      <c r="D12" s="187">
        <v>3</v>
      </c>
      <c r="E12" s="187">
        <v>3</v>
      </c>
      <c r="F12" s="187">
        <v>3</v>
      </c>
      <c r="G12" s="187">
        <v>3</v>
      </c>
      <c r="H12" s="187">
        <v>3</v>
      </c>
      <c r="I12" s="187">
        <v>3</v>
      </c>
      <c r="J12" s="187">
        <v>3</v>
      </c>
      <c r="K12" s="187"/>
      <c r="L12" s="187"/>
      <c r="M12" s="187"/>
      <c r="N12" s="187"/>
      <c r="O12" s="187"/>
      <c r="P12" s="187"/>
      <c r="Q12" s="187">
        <v>3</v>
      </c>
      <c r="R12" s="187"/>
      <c r="S12" s="187"/>
      <c r="T12" s="187"/>
      <c r="U12" s="195">
        <v>2</v>
      </c>
    </row>
    <row r="13" spans="1:21" s="92" customFormat="1" ht="18.75">
      <c r="A13" s="365"/>
      <c r="B13" s="187">
        <v>3</v>
      </c>
      <c r="C13" s="187"/>
      <c r="D13" s="187">
        <v>3</v>
      </c>
      <c r="E13" s="187">
        <v>4</v>
      </c>
      <c r="F13" s="187">
        <v>3</v>
      </c>
      <c r="G13" s="187">
        <v>3</v>
      </c>
      <c r="H13" s="187">
        <v>2</v>
      </c>
      <c r="I13" s="187">
        <v>2</v>
      </c>
      <c r="J13" s="187">
        <v>3</v>
      </c>
      <c r="K13" s="187"/>
      <c r="L13" s="187"/>
      <c r="M13" s="187"/>
      <c r="N13" s="187"/>
      <c r="O13" s="187"/>
      <c r="P13" s="187"/>
      <c r="Q13" s="187">
        <v>3</v>
      </c>
      <c r="R13" s="187"/>
      <c r="S13" s="187"/>
      <c r="T13" s="187"/>
      <c r="U13" s="195">
        <v>2</v>
      </c>
    </row>
    <row r="14" spans="1:21" s="92" customFormat="1" ht="19.5" thickBot="1">
      <c r="A14" s="366"/>
      <c r="B14" s="77">
        <v>4</v>
      </c>
      <c r="C14" s="77"/>
      <c r="D14" s="77">
        <v>3</v>
      </c>
      <c r="E14" s="77">
        <v>4</v>
      </c>
      <c r="F14" s="77">
        <v>3</v>
      </c>
      <c r="G14" s="77">
        <v>2</v>
      </c>
      <c r="H14" s="77">
        <v>2</v>
      </c>
      <c r="I14" s="77">
        <v>2</v>
      </c>
      <c r="J14" s="77">
        <v>3</v>
      </c>
      <c r="K14" s="77"/>
      <c r="L14" s="77"/>
      <c r="M14" s="77"/>
      <c r="N14" s="77"/>
      <c r="O14" s="77"/>
      <c r="P14" s="77"/>
      <c r="Q14" s="77">
        <v>3</v>
      </c>
      <c r="R14" s="77"/>
      <c r="S14" s="77"/>
      <c r="T14" s="77"/>
      <c r="U14" s="121">
        <v>2</v>
      </c>
    </row>
    <row r="15" spans="1:21" s="92" customFormat="1" ht="30" customHeight="1">
      <c r="A15" s="155" t="s">
        <v>218</v>
      </c>
      <c r="B15" s="199">
        <f>SUM(B7:B14)</f>
        <v>32</v>
      </c>
      <c r="C15" s="199"/>
      <c r="D15" s="199">
        <f t="shared" ref="D15:J15" si="0">SUM(D7:D14)</f>
        <v>32</v>
      </c>
      <c r="E15" s="199">
        <f t="shared" si="0"/>
        <v>30</v>
      </c>
      <c r="F15" s="199">
        <f t="shared" si="0"/>
        <v>28</v>
      </c>
      <c r="G15" s="199">
        <f t="shared" si="0"/>
        <v>27</v>
      </c>
      <c r="H15" s="199">
        <f t="shared" si="0"/>
        <v>26</v>
      </c>
      <c r="I15" s="199">
        <f t="shared" si="0"/>
        <v>25</v>
      </c>
      <c r="J15" s="199">
        <f t="shared" si="0"/>
        <v>25</v>
      </c>
      <c r="K15" s="199"/>
      <c r="L15" s="200"/>
      <c r="M15" s="199"/>
      <c r="N15" s="199"/>
      <c r="O15" s="199"/>
      <c r="P15" s="199"/>
      <c r="Q15" s="199">
        <f>SUM(Q7:Q14)</f>
        <v>24</v>
      </c>
      <c r="R15" s="199"/>
      <c r="S15" s="199"/>
      <c r="T15" s="199"/>
      <c r="U15" s="201">
        <v>22</v>
      </c>
    </row>
    <row r="16" spans="1:21" s="92" customFormat="1" ht="19.5" thickBot="1">
      <c r="A16" s="196" t="s">
        <v>219</v>
      </c>
      <c r="B16" s="197" t="s">
        <v>311</v>
      </c>
      <c r="C16" s="197" t="s">
        <v>312</v>
      </c>
      <c r="D16" s="197" t="s">
        <v>313</v>
      </c>
      <c r="E16" s="197" t="s">
        <v>314</v>
      </c>
      <c r="F16" s="197" t="s">
        <v>315</v>
      </c>
      <c r="G16" s="197" t="s">
        <v>316</v>
      </c>
      <c r="H16" s="197" t="s">
        <v>317</v>
      </c>
      <c r="I16" s="197" t="s">
        <v>318</v>
      </c>
      <c r="J16" s="197" t="s">
        <v>319</v>
      </c>
      <c r="K16" s="197"/>
      <c r="L16" s="197"/>
      <c r="M16" s="197"/>
      <c r="N16" s="197"/>
      <c r="O16" s="197"/>
      <c r="P16" s="197"/>
      <c r="Q16" s="197" t="s">
        <v>320</v>
      </c>
      <c r="R16" s="197"/>
      <c r="S16" s="197"/>
      <c r="T16" s="197"/>
      <c r="U16" s="198" t="s">
        <v>321</v>
      </c>
    </row>
    <row r="17" ht="15.75" thickTop="1"/>
  </sheetData>
  <mergeCells count="2">
    <mergeCell ref="A1:U1"/>
    <mergeCell ref="A12:A14"/>
  </mergeCells>
  <pageMargins left="0.25" right="0.25" top="0.75" bottom="0.75" header="0.3" footer="0.3"/>
  <pageSetup paperSize="3" scale="48" fitToWidth="0" orientation="landscape"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F5D69-FB6A-46B1-9924-1189E377FCF8}">
  <sheetPr>
    <pageSetUpPr fitToPage="1"/>
  </sheetPr>
  <dimension ref="A1:N14"/>
  <sheetViews>
    <sheetView zoomScale="40" zoomScaleNormal="40" workbookViewId="0">
      <selection activeCell="A14" sqref="A14:B14"/>
    </sheetView>
  </sheetViews>
  <sheetFormatPr defaultRowHeight="15"/>
  <cols>
    <col min="1" max="1" width="59.28515625" customWidth="1"/>
    <col min="2" max="2" width="23.140625" hidden="1" customWidth="1"/>
    <col min="3" max="3" width="22.140625" hidden="1" customWidth="1"/>
    <col min="4" max="4" width="69" customWidth="1"/>
    <col min="5" max="5" width="54.140625" customWidth="1"/>
    <col min="6" max="6" width="62" customWidth="1"/>
    <col min="7" max="14" width="54.140625" customWidth="1"/>
  </cols>
  <sheetData>
    <row r="1" spans="1:14" ht="60" customHeight="1">
      <c r="A1" s="367" t="s">
        <v>322</v>
      </c>
      <c r="B1" s="367"/>
      <c r="C1" s="367"/>
      <c r="D1" s="367"/>
      <c r="E1" s="367"/>
      <c r="F1" s="367"/>
      <c r="G1" s="367"/>
      <c r="H1" s="367"/>
      <c r="I1" s="367"/>
      <c r="J1" s="367"/>
      <c r="K1" s="367"/>
      <c r="L1" s="367"/>
      <c r="M1" s="367"/>
      <c r="N1" s="367"/>
    </row>
    <row r="2" spans="1:14" ht="105.75" customHeight="1">
      <c r="A2" s="370" t="s">
        <v>119</v>
      </c>
      <c r="B2" s="370"/>
      <c r="C2" s="280" t="s">
        <v>323</v>
      </c>
      <c r="D2" s="280" t="s">
        <v>323</v>
      </c>
      <c r="E2" s="279" t="s">
        <v>324</v>
      </c>
      <c r="F2" s="279" t="s">
        <v>325</v>
      </c>
      <c r="G2" s="279" t="s">
        <v>326</v>
      </c>
      <c r="H2" s="279" t="s">
        <v>327</v>
      </c>
      <c r="I2" s="279" t="s">
        <v>328</v>
      </c>
      <c r="J2" s="279" t="s">
        <v>329</v>
      </c>
      <c r="K2" s="279" t="s">
        <v>330</v>
      </c>
      <c r="L2" s="279" t="s">
        <v>331</v>
      </c>
      <c r="M2" s="279" t="s">
        <v>332</v>
      </c>
    </row>
    <row r="3" spans="1:14" ht="126">
      <c r="A3" s="368" t="s">
        <v>20</v>
      </c>
      <c r="B3" s="368"/>
      <c r="C3" s="280" t="s">
        <v>333</v>
      </c>
      <c r="D3" s="280" t="s">
        <v>333</v>
      </c>
      <c r="E3" s="279" t="s">
        <v>334</v>
      </c>
      <c r="F3" s="279" t="s">
        <v>25</v>
      </c>
      <c r="G3" s="279" t="s">
        <v>83</v>
      </c>
      <c r="H3" s="279" t="s">
        <v>83</v>
      </c>
      <c r="I3" s="279" t="s">
        <v>84</v>
      </c>
      <c r="J3" s="279" t="s">
        <v>240</v>
      </c>
      <c r="K3" s="279" t="s">
        <v>181</v>
      </c>
      <c r="L3" s="279" t="s">
        <v>181</v>
      </c>
      <c r="M3" s="279" t="s">
        <v>335</v>
      </c>
    </row>
    <row r="4" spans="1:14" ht="378">
      <c r="A4" s="368" t="s">
        <v>30</v>
      </c>
      <c r="B4" s="368"/>
      <c r="C4" s="280" t="s">
        <v>336</v>
      </c>
      <c r="D4" s="280" t="s">
        <v>336</v>
      </c>
      <c r="E4" s="279" t="s">
        <v>337</v>
      </c>
      <c r="F4" s="279" t="s">
        <v>338</v>
      </c>
      <c r="G4" s="279" t="s">
        <v>339</v>
      </c>
      <c r="H4" s="279" t="s">
        <v>340</v>
      </c>
      <c r="I4" s="279" t="s">
        <v>341</v>
      </c>
      <c r="J4" s="279" t="s">
        <v>342</v>
      </c>
      <c r="K4" s="279" t="s">
        <v>343</v>
      </c>
      <c r="L4" s="279" t="s">
        <v>343</v>
      </c>
      <c r="M4" s="279" t="s">
        <v>344</v>
      </c>
    </row>
    <row r="5" spans="1:14" ht="222.6" customHeight="1">
      <c r="A5" s="368" t="s">
        <v>39</v>
      </c>
      <c r="B5" s="368"/>
      <c r="C5" s="279" t="s">
        <v>345</v>
      </c>
      <c r="D5" s="279" t="s">
        <v>345</v>
      </c>
      <c r="E5" s="279" t="s">
        <v>346</v>
      </c>
      <c r="F5" s="281" t="s">
        <v>347</v>
      </c>
      <c r="G5" s="281" t="s">
        <v>348</v>
      </c>
      <c r="H5" s="281" t="s">
        <v>349</v>
      </c>
      <c r="I5" s="281" t="s">
        <v>350</v>
      </c>
      <c r="J5" s="281" t="s">
        <v>351</v>
      </c>
      <c r="K5" s="281" t="s">
        <v>352</v>
      </c>
      <c r="L5" s="281" t="s">
        <v>353</v>
      </c>
      <c r="M5" s="281" t="s">
        <v>354</v>
      </c>
    </row>
    <row r="6" spans="1:14" ht="279" customHeight="1">
      <c r="A6" s="368" t="s">
        <v>48</v>
      </c>
      <c r="B6" s="368"/>
      <c r="C6" s="280" t="s">
        <v>355</v>
      </c>
      <c r="D6" s="280" t="s">
        <v>355</v>
      </c>
      <c r="E6" s="279" t="s">
        <v>356</v>
      </c>
      <c r="F6" s="279" t="s">
        <v>357</v>
      </c>
      <c r="G6" s="279" t="s">
        <v>358</v>
      </c>
      <c r="H6" s="279" t="s">
        <v>359</v>
      </c>
      <c r="I6" s="279" t="s">
        <v>360</v>
      </c>
      <c r="J6" s="279" t="s">
        <v>361</v>
      </c>
      <c r="K6" s="279" t="s">
        <v>362</v>
      </c>
      <c r="L6" s="279" t="s">
        <v>363</v>
      </c>
      <c r="M6" s="279" t="s">
        <v>364</v>
      </c>
    </row>
    <row r="7" spans="1:14" ht="144.75" customHeight="1">
      <c r="A7" s="368" t="s">
        <v>60</v>
      </c>
      <c r="B7" s="368"/>
      <c r="C7" s="279">
        <v>5</v>
      </c>
      <c r="D7" s="279">
        <v>5</v>
      </c>
      <c r="E7" s="279">
        <v>5</v>
      </c>
      <c r="F7" s="279">
        <v>5</v>
      </c>
      <c r="G7" s="279">
        <v>5</v>
      </c>
      <c r="H7" s="279">
        <v>5</v>
      </c>
      <c r="I7" s="279">
        <v>4</v>
      </c>
      <c r="J7" s="279">
        <v>4</v>
      </c>
      <c r="K7" s="279">
        <v>3</v>
      </c>
      <c r="L7" s="279">
        <v>3</v>
      </c>
      <c r="M7" s="279">
        <v>3</v>
      </c>
    </row>
    <row r="8" spans="1:14" ht="71.25" customHeight="1">
      <c r="A8" s="368" t="s">
        <v>61</v>
      </c>
      <c r="B8" s="368"/>
      <c r="C8" s="279">
        <v>5</v>
      </c>
      <c r="D8" s="279">
        <v>5</v>
      </c>
      <c r="E8" s="279">
        <v>4</v>
      </c>
      <c r="F8" s="279">
        <v>5</v>
      </c>
      <c r="G8" s="279">
        <v>4</v>
      </c>
      <c r="H8" s="279">
        <v>4</v>
      </c>
      <c r="I8" s="279">
        <v>4</v>
      </c>
      <c r="J8" s="279">
        <v>4</v>
      </c>
      <c r="K8" s="279">
        <v>5</v>
      </c>
      <c r="L8" s="279">
        <v>5</v>
      </c>
      <c r="M8" s="279">
        <v>4</v>
      </c>
    </row>
    <row r="9" spans="1:14" ht="31.5" customHeight="1">
      <c r="A9" s="368" t="s">
        <v>62</v>
      </c>
      <c r="B9" s="368"/>
      <c r="C9" s="279">
        <v>4</v>
      </c>
      <c r="D9" s="279">
        <v>4</v>
      </c>
      <c r="E9" s="279">
        <v>5</v>
      </c>
      <c r="F9" s="279">
        <v>4</v>
      </c>
      <c r="G9" s="279">
        <v>5</v>
      </c>
      <c r="H9" s="279">
        <v>5</v>
      </c>
      <c r="I9" s="279">
        <v>5</v>
      </c>
      <c r="J9" s="279">
        <v>5</v>
      </c>
      <c r="K9" s="279">
        <v>5</v>
      </c>
      <c r="L9" s="279">
        <v>5</v>
      </c>
      <c r="M9" s="279">
        <v>5</v>
      </c>
    </row>
    <row r="10" spans="1:14" ht="31.5" customHeight="1">
      <c r="A10" s="368" t="s">
        <v>63</v>
      </c>
      <c r="B10" s="368"/>
      <c r="C10" s="279">
        <v>5</v>
      </c>
      <c r="D10" s="279">
        <v>5</v>
      </c>
      <c r="E10" s="279">
        <v>5</v>
      </c>
      <c r="F10" s="279">
        <v>5</v>
      </c>
      <c r="G10" s="279">
        <v>5</v>
      </c>
      <c r="H10" s="279">
        <v>5</v>
      </c>
      <c r="I10" s="279">
        <v>5</v>
      </c>
      <c r="J10" s="279">
        <v>5</v>
      </c>
      <c r="K10" s="279">
        <v>5</v>
      </c>
      <c r="L10" s="279">
        <v>4.5</v>
      </c>
      <c r="M10" s="279">
        <v>4</v>
      </c>
    </row>
    <row r="11" spans="1:14" ht="31.5" customHeight="1">
      <c r="A11" s="368" t="s">
        <v>64</v>
      </c>
      <c r="B11" s="368"/>
      <c r="C11" s="279">
        <v>5</v>
      </c>
      <c r="D11" s="279">
        <v>5</v>
      </c>
      <c r="E11" s="279">
        <v>5</v>
      </c>
      <c r="F11" s="279">
        <v>5</v>
      </c>
      <c r="G11" s="279">
        <v>4</v>
      </c>
      <c r="H11" s="279">
        <v>4.5</v>
      </c>
      <c r="I11" s="279">
        <v>4</v>
      </c>
      <c r="J11" s="279">
        <v>3</v>
      </c>
      <c r="K11" s="279">
        <v>3</v>
      </c>
      <c r="L11" s="279">
        <v>3</v>
      </c>
      <c r="M11" s="279">
        <v>3</v>
      </c>
    </row>
    <row r="12" spans="1:14" ht="61.5" customHeight="1">
      <c r="A12" s="368" t="s">
        <v>115</v>
      </c>
      <c r="B12" s="368"/>
      <c r="C12" s="279">
        <v>5</v>
      </c>
      <c r="D12" s="279">
        <v>5</v>
      </c>
      <c r="E12" s="279">
        <v>4.5</v>
      </c>
      <c r="F12" s="279">
        <v>4</v>
      </c>
      <c r="G12" s="279">
        <v>4</v>
      </c>
      <c r="H12" s="279">
        <v>3</v>
      </c>
      <c r="I12" s="279">
        <v>4</v>
      </c>
      <c r="J12" s="279">
        <v>4</v>
      </c>
      <c r="K12" s="279">
        <v>3</v>
      </c>
      <c r="L12" s="279">
        <v>3</v>
      </c>
      <c r="M12" s="279">
        <v>3.5</v>
      </c>
    </row>
    <row r="13" spans="1:14" ht="31.5">
      <c r="A13" s="368" t="s">
        <v>218</v>
      </c>
      <c r="B13" s="368"/>
      <c r="C13" s="279">
        <f t="shared" ref="C13:M13" si="0">SUM(C7:C12)</f>
        <v>29</v>
      </c>
      <c r="D13" s="279">
        <f t="shared" si="0"/>
        <v>29</v>
      </c>
      <c r="E13" s="279">
        <f t="shared" si="0"/>
        <v>28.5</v>
      </c>
      <c r="F13" s="279">
        <f t="shared" si="0"/>
        <v>28</v>
      </c>
      <c r="G13" s="279">
        <f t="shared" si="0"/>
        <v>27</v>
      </c>
      <c r="H13" s="279">
        <f t="shared" si="0"/>
        <v>26.5</v>
      </c>
      <c r="I13" s="279">
        <f t="shared" si="0"/>
        <v>26</v>
      </c>
      <c r="J13" s="279">
        <f t="shared" si="0"/>
        <v>25</v>
      </c>
      <c r="K13" s="279">
        <f t="shared" si="0"/>
        <v>24</v>
      </c>
      <c r="L13" s="279">
        <f t="shared" si="0"/>
        <v>23.5</v>
      </c>
      <c r="M13" s="279">
        <f t="shared" si="0"/>
        <v>22.5</v>
      </c>
    </row>
    <row r="14" spans="1:14" ht="31.5">
      <c r="A14" s="369" t="s">
        <v>219</v>
      </c>
      <c r="B14" s="369"/>
      <c r="C14" s="279">
        <v>1</v>
      </c>
      <c r="D14" s="279">
        <v>1</v>
      </c>
      <c r="E14" s="279">
        <v>2</v>
      </c>
      <c r="F14" s="279">
        <v>3</v>
      </c>
      <c r="G14" s="279">
        <v>4</v>
      </c>
      <c r="H14" s="279">
        <v>5</v>
      </c>
      <c r="I14" s="279">
        <v>6</v>
      </c>
      <c r="J14" s="279">
        <v>7</v>
      </c>
      <c r="K14" s="279">
        <v>8</v>
      </c>
      <c r="L14" s="279">
        <v>9</v>
      </c>
      <c r="M14" s="279">
        <v>10</v>
      </c>
    </row>
  </sheetData>
  <mergeCells count="14">
    <mergeCell ref="A1:N1"/>
    <mergeCell ref="A13:B13"/>
    <mergeCell ref="A14:B14"/>
    <mergeCell ref="A6:B6"/>
    <mergeCell ref="A7:B7"/>
    <mergeCell ref="A8:B8"/>
    <mergeCell ref="A9:B9"/>
    <mergeCell ref="A10:B10"/>
    <mergeCell ref="A11:B11"/>
    <mergeCell ref="A12:B12"/>
    <mergeCell ref="A2:B2"/>
    <mergeCell ref="A3:B3"/>
    <mergeCell ref="A4:B4"/>
    <mergeCell ref="A5:B5"/>
  </mergeCells>
  <pageMargins left="0.7" right="0.7" top="0.75" bottom="0.75" header="0.3" footer="0.3"/>
  <pageSetup paperSize="3" scale="2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1737-5609-4F27-B601-7618259278D8}">
  <dimension ref="A1:K1022"/>
  <sheetViews>
    <sheetView zoomScale="70" zoomScaleNormal="70" workbookViewId="0">
      <selection activeCell="B17" sqref="B17"/>
    </sheetView>
  </sheetViews>
  <sheetFormatPr defaultRowHeight="15"/>
  <cols>
    <col min="1" max="1" width="23.140625" customWidth="1"/>
    <col min="2" max="2" width="28.42578125" bestFit="1" customWidth="1"/>
    <col min="3" max="3" width="35.5703125" customWidth="1"/>
    <col min="4" max="4" width="25.7109375" customWidth="1"/>
    <col min="5" max="5" width="32.140625" customWidth="1"/>
    <col min="6" max="6" width="42.42578125" customWidth="1"/>
    <col min="7" max="7" width="36.140625" customWidth="1"/>
    <col min="8" max="8" width="38" customWidth="1"/>
    <col min="9" max="9" width="35.5703125" customWidth="1"/>
    <col min="10" max="10" width="25.7109375" customWidth="1"/>
    <col min="11" max="11" width="25.7109375" style="204" customWidth="1"/>
    <col min="12" max="12" width="25.7109375" customWidth="1"/>
  </cols>
  <sheetData>
    <row r="1" spans="1:11" ht="48" customHeight="1" thickTop="1">
      <c r="A1" s="364" t="s">
        <v>365</v>
      </c>
      <c r="B1" s="347"/>
      <c r="C1" s="347"/>
      <c r="D1" s="347"/>
      <c r="E1" s="347"/>
      <c r="F1" s="347"/>
      <c r="G1" s="347"/>
      <c r="H1" s="347"/>
      <c r="I1" s="347"/>
      <c r="J1" s="347"/>
      <c r="K1" s="348"/>
    </row>
    <row r="2" spans="1:11" ht="75">
      <c r="A2" s="263" t="s">
        <v>221</v>
      </c>
      <c r="B2" s="132" t="s">
        <v>366</v>
      </c>
      <c r="C2" s="132" t="s">
        <v>367</v>
      </c>
      <c r="D2" s="132" t="s">
        <v>368</v>
      </c>
      <c r="E2" s="132" t="s">
        <v>369</v>
      </c>
      <c r="F2" s="132" t="s">
        <v>370</v>
      </c>
      <c r="G2" s="132" t="s">
        <v>371</v>
      </c>
      <c r="H2" s="133" t="s">
        <v>372</v>
      </c>
      <c r="I2" s="132" t="s">
        <v>373</v>
      </c>
      <c r="J2" s="132" t="s">
        <v>374</v>
      </c>
      <c r="K2" s="132" t="s">
        <v>375</v>
      </c>
    </row>
    <row r="3" spans="1:11" ht="131.25">
      <c r="A3" s="21" t="s">
        <v>20</v>
      </c>
      <c r="B3" s="262" t="s">
        <v>376</v>
      </c>
      <c r="C3" s="262" t="s">
        <v>181</v>
      </c>
      <c r="D3" s="262" t="s">
        <v>79</v>
      </c>
      <c r="E3" s="262" t="s">
        <v>84</v>
      </c>
      <c r="F3" s="262" t="s">
        <v>377</v>
      </c>
      <c r="G3" s="262" t="s">
        <v>378</v>
      </c>
      <c r="H3" s="262" t="s">
        <v>379</v>
      </c>
      <c r="I3" s="262" t="s">
        <v>380</v>
      </c>
      <c r="J3" s="262" t="s">
        <v>381</v>
      </c>
      <c r="K3" s="262" t="s">
        <v>382</v>
      </c>
    </row>
    <row r="4" spans="1:11" ht="262.5">
      <c r="A4" s="33" t="s">
        <v>30</v>
      </c>
      <c r="B4" s="262" t="s">
        <v>383</v>
      </c>
      <c r="C4" s="262" t="s">
        <v>384</v>
      </c>
      <c r="D4" s="262" t="s">
        <v>385</v>
      </c>
      <c r="E4" s="262" t="s">
        <v>386</v>
      </c>
      <c r="F4" s="262" t="s">
        <v>387</v>
      </c>
      <c r="G4" s="262" t="s">
        <v>388</v>
      </c>
      <c r="H4" s="262" t="s">
        <v>389</v>
      </c>
      <c r="I4" s="262" t="s">
        <v>390</v>
      </c>
      <c r="J4" s="262" t="s">
        <v>391</v>
      </c>
      <c r="K4" s="262" t="s">
        <v>392</v>
      </c>
    </row>
    <row r="5" spans="1:11" ht="131.25">
      <c r="A5" s="33" t="s">
        <v>39</v>
      </c>
      <c r="B5" s="262" t="s">
        <v>393</v>
      </c>
      <c r="C5" s="262" t="s">
        <v>394</v>
      </c>
      <c r="D5" s="239" t="s">
        <v>393</v>
      </c>
      <c r="E5" s="262" t="s">
        <v>395</v>
      </c>
      <c r="F5" s="239" t="s">
        <v>393</v>
      </c>
      <c r="G5" s="262" t="s">
        <v>396</v>
      </c>
      <c r="H5" s="262" t="s">
        <v>397</v>
      </c>
      <c r="I5" s="262" t="s">
        <v>393</v>
      </c>
      <c r="J5" s="262" t="s">
        <v>398</v>
      </c>
      <c r="K5" s="262" t="s">
        <v>393</v>
      </c>
    </row>
    <row r="6" spans="1:11" ht="262.5">
      <c r="A6" s="21" t="s">
        <v>48</v>
      </c>
      <c r="B6" s="262" t="s">
        <v>399</v>
      </c>
      <c r="C6" s="262" t="s">
        <v>400</v>
      </c>
      <c r="D6" s="262" t="s">
        <v>401</v>
      </c>
      <c r="E6" s="262" t="s">
        <v>402</v>
      </c>
      <c r="F6" s="262" t="s">
        <v>403</v>
      </c>
      <c r="G6" s="262" t="s">
        <v>404</v>
      </c>
      <c r="H6" s="262" t="s">
        <v>405</v>
      </c>
      <c r="I6" s="262" t="s">
        <v>406</v>
      </c>
      <c r="J6" s="262" t="s">
        <v>407</v>
      </c>
      <c r="K6" s="262" t="s">
        <v>408</v>
      </c>
    </row>
    <row r="7" spans="1:11" ht="30">
      <c r="A7" s="73" t="s">
        <v>60</v>
      </c>
      <c r="B7" s="240">
        <v>5</v>
      </c>
      <c r="C7" s="282">
        <v>5</v>
      </c>
      <c r="D7" s="240">
        <v>5</v>
      </c>
      <c r="E7" s="282">
        <v>5</v>
      </c>
      <c r="F7" s="240">
        <v>4</v>
      </c>
      <c r="G7" s="240">
        <v>5</v>
      </c>
      <c r="H7" s="240">
        <v>5</v>
      </c>
      <c r="I7" s="240">
        <v>5</v>
      </c>
      <c r="J7" s="282">
        <v>5</v>
      </c>
      <c r="K7" s="283">
        <v>5</v>
      </c>
    </row>
    <row r="8" spans="1:11" ht="45">
      <c r="A8" s="73" t="s">
        <v>61</v>
      </c>
      <c r="B8" s="241">
        <v>5</v>
      </c>
      <c r="C8" s="282">
        <v>5</v>
      </c>
      <c r="D8" s="241">
        <v>5</v>
      </c>
      <c r="E8" s="282">
        <v>4</v>
      </c>
      <c r="F8" s="241">
        <v>5</v>
      </c>
      <c r="G8" s="241">
        <v>4</v>
      </c>
      <c r="H8" s="241">
        <v>3</v>
      </c>
      <c r="I8" s="241">
        <v>3</v>
      </c>
      <c r="J8" s="282">
        <v>2</v>
      </c>
      <c r="K8" s="269">
        <v>3</v>
      </c>
    </row>
    <row r="9" spans="1:11" ht="30">
      <c r="A9" s="73" t="s">
        <v>62</v>
      </c>
      <c r="B9" s="241">
        <v>5</v>
      </c>
      <c r="C9" s="282">
        <v>5</v>
      </c>
      <c r="D9" s="241">
        <v>5</v>
      </c>
      <c r="E9" s="282">
        <v>4</v>
      </c>
      <c r="F9" s="241">
        <v>5</v>
      </c>
      <c r="G9" s="241">
        <v>4</v>
      </c>
      <c r="H9" s="241">
        <v>3</v>
      </c>
      <c r="I9" s="241">
        <v>3</v>
      </c>
      <c r="J9" s="282">
        <v>5</v>
      </c>
      <c r="K9" s="269">
        <v>2</v>
      </c>
    </row>
    <row r="10" spans="1:11" ht="30">
      <c r="A10" s="73" t="s">
        <v>63</v>
      </c>
      <c r="B10" s="241">
        <v>5</v>
      </c>
      <c r="C10" s="282">
        <v>5</v>
      </c>
      <c r="D10" s="241">
        <v>5</v>
      </c>
      <c r="E10" s="282">
        <v>5</v>
      </c>
      <c r="F10" s="241">
        <v>5</v>
      </c>
      <c r="G10" s="241">
        <v>5</v>
      </c>
      <c r="H10" s="241">
        <v>5</v>
      </c>
      <c r="I10" s="241">
        <v>5</v>
      </c>
      <c r="J10" s="282">
        <v>5</v>
      </c>
      <c r="K10" s="269">
        <v>5</v>
      </c>
    </row>
    <row r="11" spans="1:11" ht="75">
      <c r="A11" s="74" t="s">
        <v>64</v>
      </c>
      <c r="B11" s="241">
        <v>4</v>
      </c>
      <c r="C11" s="282">
        <v>4</v>
      </c>
      <c r="D11" s="241">
        <v>5</v>
      </c>
      <c r="E11" s="282">
        <v>5</v>
      </c>
      <c r="F11" s="241">
        <v>5</v>
      </c>
      <c r="G11" s="241">
        <v>4</v>
      </c>
      <c r="H11" s="241">
        <v>5</v>
      </c>
      <c r="I11" s="241">
        <v>3</v>
      </c>
      <c r="J11" s="282">
        <v>4</v>
      </c>
      <c r="K11" s="269">
        <v>3</v>
      </c>
    </row>
    <row r="12" spans="1:11" ht="18.75">
      <c r="A12" s="74" t="s">
        <v>115</v>
      </c>
      <c r="B12" s="241">
        <v>5</v>
      </c>
      <c r="C12" s="282">
        <v>5</v>
      </c>
      <c r="D12" s="241">
        <v>2</v>
      </c>
      <c r="E12" s="282">
        <v>2</v>
      </c>
      <c r="F12" s="241">
        <v>1</v>
      </c>
      <c r="G12" s="241">
        <v>3</v>
      </c>
      <c r="H12" s="241">
        <v>3</v>
      </c>
      <c r="I12" s="241">
        <v>5</v>
      </c>
      <c r="J12" s="282">
        <v>3</v>
      </c>
      <c r="K12" s="269">
        <v>3</v>
      </c>
    </row>
    <row r="13" spans="1:11" ht="18.75">
      <c r="A13" s="257" t="s">
        <v>218</v>
      </c>
      <c r="B13">
        <f t="shared" ref="B13:G13" si="0">SUM(B7:B12)</f>
        <v>29</v>
      </c>
      <c r="C13" s="284">
        <f>SUM(C7:C12)</f>
        <v>29</v>
      </c>
      <c r="D13">
        <f>SUM(D7:D12)</f>
        <v>27</v>
      </c>
      <c r="E13" s="284">
        <f>SUM(E7:E12)</f>
        <v>25</v>
      </c>
      <c r="F13">
        <f>SUM(F7:F12)</f>
        <v>25</v>
      </c>
      <c r="G13">
        <f t="shared" si="0"/>
        <v>25</v>
      </c>
      <c r="H13">
        <f>SUM(H7:H12)</f>
        <v>24</v>
      </c>
      <c r="I13">
        <f t="shared" ref="I13" si="1">SUM(I7:I12)</f>
        <v>24</v>
      </c>
      <c r="J13" s="284">
        <f>SUM(J7:J12)</f>
        <v>24</v>
      </c>
      <c r="K13">
        <f>SUM(K7:K12)</f>
        <v>21</v>
      </c>
    </row>
    <row r="14" spans="1:11" ht="18.75">
      <c r="A14" s="242" t="s">
        <v>219</v>
      </c>
      <c r="B14">
        <v>1</v>
      </c>
      <c r="C14" s="40">
        <v>2</v>
      </c>
      <c r="D14">
        <v>3</v>
      </c>
      <c r="E14" s="40">
        <v>4</v>
      </c>
      <c r="F14">
        <v>5</v>
      </c>
      <c r="G14">
        <v>6</v>
      </c>
      <c r="H14">
        <v>7</v>
      </c>
      <c r="I14">
        <v>8</v>
      </c>
      <c r="J14" s="40">
        <v>9</v>
      </c>
      <c r="K14" s="189">
        <v>10</v>
      </c>
    </row>
    <row r="15" spans="1:11">
      <c r="K15"/>
    </row>
    <row r="16" spans="1:11">
      <c r="K16"/>
    </row>
    <row r="17" spans="11:11">
      <c r="K17"/>
    </row>
    <row r="18" spans="11:11">
      <c r="K18"/>
    </row>
    <row r="19" spans="11:11">
      <c r="K19"/>
    </row>
    <row r="20" spans="11:11">
      <c r="K20"/>
    </row>
    <row r="21" spans="11:11">
      <c r="K21"/>
    </row>
    <row r="22" spans="11:11">
      <c r="K22"/>
    </row>
    <row r="23" spans="11:11">
      <c r="K23"/>
    </row>
    <row r="24" spans="11:11">
      <c r="K24"/>
    </row>
    <row r="25" spans="11:11">
      <c r="K25"/>
    </row>
    <row r="26" spans="11:11">
      <c r="K26"/>
    </row>
    <row r="27" spans="11:11">
      <c r="K27"/>
    </row>
    <row r="28" spans="11:11">
      <c r="K28"/>
    </row>
    <row r="29" spans="11:11">
      <c r="K29"/>
    </row>
    <row r="30" spans="11:11">
      <c r="K30"/>
    </row>
    <row r="31" spans="11:11">
      <c r="K31"/>
    </row>
    <row r="32" spans="11:11">
      <c r="K32"/>
    </row>
    <row r="33" spans="11:11">
      <c r="K33"/>
    </row>
    <row r="34" spans="11:11">
      <c r="K34"/>
    </row>
    <row r="35" spans="11:11">
      <c r="K35"/>
    </row>
    <row r="36" spans="11:11">
      <c r="K36"/>
    </row>
    <row r="37" spans="11:11">
      <c r="K37"/>
    </row>
    <row r="38" spans="11:11">
      <c r="K38"/>
    </row>
    <row r="39" spans="11:11">
      <c r="K39"/>
    </row>
    <row r="40" spans="11:11">
      <c r="K40"/>
    </row>
    <row r="41" spans="11:11">
      <c r="K41"/>
    </row>
    <row r="42" spans="11:11">
      <c r="K42"/>
    </row>
    <row r="43" spans="11:11">
      <c r="K43"/>
    </row>
    <row r="44" spans="11:11">
      <c r="K44"/>
    </row>
    <row r="45" spans="11:11">
      <c r="K45"/>
    </row>
    <row r="46" spans="11:11">
      <c r="K46"/>
    </row>
    <row r="47" spans="11:11">
      <c r="K47"/>
    </row>
    <row r="48" spans="11:11">
      <c r="K48"/>
    </row>
    <row r="49" spans="11:11">
      <c r="K49"/>
    </row>
    <row r="50" spans="11:11">
      <c r="K50"/>
    </row>
    <row r="51" spans="11:11">
      <c r="K51"/>
    </row>
    <row r="52" spans="11:11">
      <c r="K52"/>
    </row>
    <row r="53" spans="11:11">
      <c r="K53"/>
    </row>
    <row r="54" spans="11:11">
      <c r="K54"/>
    </row>
    <row r="55" spans="11:11">
      <c r="K55"/>
    </row>
    <row r="56" spans="11:11">
      <c r="K56"/>
    </row>
    <row r="57" spans="11:11">
      <c r="K57"/>
    </row>
    <row r="58" spans="11:11">
      <c r="K58"/>
    </row>
    <row r="59" spans="11:11">
      <c r="K59"/>
    </row>
    <row r="60" spans="11:11">
      <c r="K60"/>
    </row>
    <row r="61" spans="11:11">
      <c r="K61"/>
    </row>
    <row r="62" spans="11:11">
      <c r="K62"/>
    </row>
    <row r="63" spans="11:11">
      <c r="K63"/>
    </row>
    <row r="64" spans="11:11">
      <c r="K64"/>
    </row>
    <row r="65" spans="11:11">
      <c r="K65"/>
    </row>
    <row r="66" spans="11:11">
      <c r="K66"/>
    </row>
    <row r="67" spans="11:11">
      <c r="K67"/>
    </row>
    <row r="68" spans="11:11">
      <c r="K68"/>
    </row>
    <row r="69" spans="11:11">
      <c r="K69"/>
    </row>
    <row r="70" spans="11:11">
      <c r="K70"/>
    </row>
    <row r="71" spans="11:11">
      <c r="K71"/>
    </row>
    <row r="72" spans="11:11">
      <c r="K72"/>
    </row>
    <row r="73" spans="11:11">
      <c r="K73"/>
    </row>
    <row r="74" spans="11:11">
      <c r="K74"/>
    </row>
    <row r="75" spans="11:11">
      <c r="K75"/>
    </row>
    <row r="76" spans="11:11">
      <c r="K76"/>
    </row>
    <row r="77" spans="11:11">
      <c r="K77"/>
    </row>
    <row r="78" spans="11:11">
      <c r="K78"/>
    </row>
    <row r="79" spans="11:11">
      <c r="K79"/>
    </row>
    <row r="80" spans="11:11">
      <c r="K80"/>
    </row>
    <row r="81" spans="11:11">
      <c r="K81"/>
    </row>
    <row r="82" spans="11:11">
      <c r="K82"/>
    </row>
    <row r="83" spans="11:11">
      <c r="K83"/>
    </row>
    <row r="84" spans="11:11">
      <c r="K84"/>
    </row>
    <row r="85" spans="11:11">
      <c r="K85"/>
    </row>
    <row r="86" spans="11:11">
      <c r="K86"/>
    </row>
    <row r="87" spans="11:11">
      <c r="K87"/>
    </row>
    <row r="88" spans="11:11">
      <c r="K88"/>
    </row>
    <row r="89" spans="11:11">
      <c r="K89"/>
    </row>
    <row r="90" spans="11:11">
      <c r="K90"/>
    </row>
    <row r="91" spans="11:11">
      <c r="K91"/>
    </row>
    <row r="92" spans="11:11">
      <c r="K92"/>
    </row>
    <row r="93" spans="11:11">
      <c r="K93"/>
    </row>
    <row r="94" spans="11:11">
      <c r="K94"/>
    </row>
    <row r="95" spans="11:11">
      <c r="K95"/>
    </row>
    <row r="96" spans="11:11">
      <c r="K96"/>
    </row>
    <row r="97" spans="11:11">
      <c r="K97"/>
    </row>
    <row r="98" spans="11:11">
      <c r="K98"/>
    </row>
    <row r="99" spans="11:11">
      <c r="K99"/>
    </row>
    <row r="100" spans="11:11">
      <c r="K100"/>
    </row>
    <row r="101" spans="11:11">
      <c r="K101"/>
    </row>
    <row r="102" spans="11:11">
      <c r="K102"/>
    </row>
    <row r="103" spans="11:11">
      <c r="K103"/>
    </row>
    <row r="104" spans="11:11">
      <c r="K104"/>
    </row>
    <row r="105" spans="11:11">
      <c r="K105"/>
    </row>
    <row r="106" spans="11:11">
      <c r="K106"/>
    </row>
    <row r="107" spans="11:11">
      <c r="K107"/>
    </row>
    <row r="108" spans="11:11">
      <c r="K108"/>
    </row>
    <row r="109" spans="11:11">
      <c r="K109"/>
    </row>
    <row r="110" spans="11:11">
      <c r="K110"/>
    </row>
    <row r="111" spans="11:11">
      <c r="K111"/>
    </row>
    <row r="112" spans="11:11">
      <c r="K112"/>
    </row>
    <row r="113" spans="11:11">
      <c r="K113"/>
    </row>
    <row r="114" spans="11:11">
      <c r="K114"/>
    </row>
    <row r="115" spans="11:11">
      <c r="K115"/>
    </row>
    <row r="116" spans="11:11">
      <c r="K116"/>
    </row>
    <row r="117" spans="11:11">
      <c r="K117"/>
    </row>
    <row r="118" spans="11:11">
      <c r="K118"/>
    </row>
    <row r="119" spans="11:11">
      <c r="K119"/>
    </row>
    <row r="120" spans="11:11">
      <c r="K120"/>
    </row>
    <row r="121" spans="11:11">
      <c r="K121"/>
    </row>
    <row r="122" spans="11:11">
      <c r="K122"/>
    </row>
    <row r="123" spans="11:11">
      <c r="K123"/>
    </row>
    <row r="124" spans="11:11">
      <c r="K124"/>
    </row>
    <row r="125" spans="11:11">
      <c r="K125"/>
    </row>
    <row r="126" spans="11:11">
      <c r="K126"/>
    </row>
    <row r="127" spans="11:11">
      <c r="K127"/>
    </row>
    <row r="128" spans="11:11">
      <c r="K128"/>
    </row>
    <row r="129" spans="11:11">
      <c r="K129"/>
    </row>
    <row r="130" spans="11:11">
      <c r="K130"/>
    </row>
    <row r="131" spans="11:11">
      <c r="K131"/>
    </row>
    <row r="132" spans="11:11">
      <c r="K132"/>
    </row>
    <row r="133" spans="11:11">
      <c r="K133"/>
    </row>
    <row r="134" spans="11:11">
      <c r="K134"/>
    </row>
    <row r="135" spans="11:11">
      <c r="K135"/>
    </row>
    <row r="136" spans="11:11">
      <c r="K136"/>
    </row>
    <row r="137" spans="11:11">
      <c r="K137"/>
    </row>
    <row r="138" spans="11:11">
      <c r="K138"/>
    </row>
    <row r="139" spans="11:11">
      <c r="K139"/>
    </row>
    <row r="140" spans="11:11">
      <c r="K140"/>
    </row>
    <row r="141" spans="11:11">
      <c r="K141"/>
    </row>
    <row r="142" spans="11:11">
      <c r="K142"/>
    </row>
    <row r="143" spans="11:11">
      <c r="K143"/>
    </row>
    <row r="144" spans="11:11">
      <c r="K144"/>
    </row>
    <row r="145" spans="11:11">
      <c r="K145"/>
    </row>
    <row r="146" spans="11:11">
      <c r="K146"/>
    </row>
    <row r="147" spans="11:11">
      <c r="K147"/>
    </row>
    <row r="148" spans="11:11">
      <c r="K148"/>
    </row>
    <row r="149" spans="11:11">
      <c r="K149"/>
    </row>
    <row r="150" spans="11:11">
      <c r="K150"/>
    </row>
    <row r="151" spans="11:11">
      <c r="K151"/>
    </row>
    <row r="152" spans="11:11">
      <c r="K152"/>
    </row>
    <row r="153" spans="11:11">
      <c r="K153"/>
    </row>
    <row r="154" spans="11:11">
      <c r="K154"/>
    </row>
    <row r="155" spans="11:11">
      <c r="K155"/>
    </row>
    <row r="156" spans="11:11">
      <c r="K156"/>
    </row>
    <row r="157" spans="11:11">
      <c r="K157"/>
    </row>
    <row r="158" spans="11:11">
      <c r="K158"/>
    </row>
    <row r="159" spans="11:11">
      <c r="K159"/>
    </row>
    <row r="160" spans="11:11">
      <c r="K160"/>
    </row>
    <row r="161" spans="11:11">
      <c r="K161"/>
    </row>
    <row r="162" spans="11:11">
      <c r="K162"/>
    </row>
    <row r="163" spans="11:11">
      <c r="K163"/>
    </row>
    <row r="164" spans="11:11">
      <c r="K164"/>
    </row>
    <row r="165" spans="11:11">
      <c r="K165"/>
    </row>
    <row r="166" spans="11:11">
      <c r="K166"/>
    </row>
    <row r="167" spans="11:11">
      <c r="K167"/>
    </row>
    <row r="168" spans="11:11">
      <c r="K168"/>
    </row>
    <row r="169" spans="11:11">
      <c r="K169"/>
    </row>
    <row r="170" spans="11:11">
      <c r="K170"/>
    </row>
    <row r="171" spans="11:11">
      <c r="K171"/>
    </row>
    <row r="172" spans="11:11">
      <c r="K172"/>
    </row>
    <row r="173" spans="11:11">
      <c r="K173"/>
    </row>
    <row r="174" spans="11:11">
      <c r="K174"/>
    </row>
    <row r="175" spans="11:11">
      <c r="K175"/>
    </row>
    <row r="176" spans="11:11">
      <c r="K176"/>
    </row>
    <row r="177" spans="11:11">
      <c r="K177"/>
    </row>
    <row r="178" spans="11:11">
      <c r="K178"/>
    </row>
    <row r="179" spans="11:11">
      <c r="K179"/>
    </row>
    <row r="180" spans="11:11">
      <c r="K180"/>
    </row>
    <row r="181" spans="11:11">
      <c r="K181"/>
    </row>
    <row r="182" spans="11:11">
      <c r="K182"/>
    </row>
    <row r="183" spans="11:11">
      <c r="K183"/>
    </row>
    <row r="184" spans="11:11">
      <c r="K184"/>
    </row>
    <row r="185" spans="11:11">
      <c r="K185"/>
    </row>
    <row r="186" spans="11:11">
      <c r="K186"/>
    </row>
    <row r="187" spans="11:11">
      <c r="K187"/>
    </row>
    <row r="188" spans="11:11">
      <c r="K188"/>
    </row>
    <row r="189" spans="11:11">
      <c r="K189"/>
    </row>
    <row r="190" spans="11:11">
      <c r="K190"/>
    </row>
    <row r="191" spans="11:11">
      <c r="K191"/>
    </row>
    <row r="192" spans="11:11">
      <c r="K192"/>
    </row>
    <row r="193" spans="11:11">
      <c r="K193"/>
    </row>
    <row r="194" spans="11:11">
      <c r="K194"/>
    </row>
    <row r="195" spans="11:11">
      <c r="K195"/>
    </row>
    <row r="196" spans="11:11">
      <c r="K196"/>
    </row>
    <row r="197" spans="11:11">
      <c r="K197"/>
    </row>
    <row r="198" spans="11:11">
      <c r="K198"/>
    </row>
    <row r="199" spans="11:11">
      <c r="K199"/>
    </row>
    <row r="200" spans="11:11">
      <c r="K200"/>
    </row>
    <row r="201" spans="11:11">
      <c r="K201"/>
    </row>
    <row r="202" spans="11:11">
      <c r="K202"/>
    </row>
    <row r="203" spans="11:11">
      <c r="K203"/>
    </row>
    <row r="204" spans="11:11">
      <c r="K204"/>
    </row>
    <row r="205" spans="11:11">
      <c r="K205"/>
    </row>
    <row r="206" spans="11:11">
      <c r="K206"/>
    </row>
    <row r="207" spans="11:11">
      <c r="K207"/>
    </row>
    <row r="208" spans="11:11">
      <c r="K208"/>
    </row>
    <row r="209" spans="11:11">
      <c r="K209"/>
    </row>
    <row r="210" spans="11:11">
      <c r="K210"/>
    </row>
    <row r="211" spans="11:11">
      <c r="K211"/>
    </row>
    <row r="212" spans="11:11">
      <c r="K212"/>
    </row>
    <row r="213" spans="11:11">
      <c r="K213"/>
    </row>
    <row r="214" spans="11:11">
      <c r="K214"/>
    </row>
    <row r="215" spans="11:11">
      <c r="K215"/>
    </row>
    <row r="216" spans="11:11">
      <c r="K216"/>
    </row>
    <row r="217" spans="11:11">
      <c r="K217"/>
    </row>
    <row r="218" spans="11:11">
      <c r="K218"/>
    </row>
    <row r="219" spans="11:11">
      <c r="K219"/>
    </row>
    <row r="220" spans="11:11">
      <c r="K220"/>
    </row>
    <row r="221" spans="11:11">
      <c r="K221"/>
    </row>
    <row r="222" spans="11:11">
      <c r="K222"/>
    </row>
    <row r="223" spans="11:11">
      <c r="K223"/>
    </row>
    <row r="224" spans="11:11">
      <c r="K224"/>
    </row>
    <row r="225" spans="11:11">
      <c r="K225"/>
    </row>
    <row r="226" spans="11:11">
      <c r="K226"/>
    </row>
    <row r="227" spans="11:11">
      <c r="K227"/>
    </row>
    <row r="228" spans="11:11">
      <c r="K228"/>
    </row>
    <row r="229" spans="11:11">
      <c r="K229"/>
    </row>
    <row r="230" spans="11:11">
      <c r="K230"/>
    </row>
    <row r="231" spans="11:11">
      <c r="K231"/>
    </row>
    <row r="232" spans="11:11">
      <c r="K232"/>
    </row>
    <row r="233" spans="11:11">
      <c r="K233"/>
    </row>
    <row r="234" spans="11:11">
      <c r="K234"/>
    </row>
    <row r="235" spans="11:11">
      <c r="K235"/>
    </row>
    <row r="236" spans="11:11">
      <c r="K236"/>
    </row>
    <row r="237" spans="11:11">
      <c r="K237"/>
    </row>
    <row r="238" spans="11:11">
      <c r="K238"/>
    </row>
    <row r="239" spans="11:11">
      <c r="K239"/>
    </row>
    <row r="240" spans="11:11">
      <c r="K240"/>
    </row>
    <row r="241" spans="11:11">
      <c r="K241"/>
    </row>
    <row r="242" spans="11:11">
      <c r="K242"/>
    </row>
    <row r="243" spans="11:11">
      <c r="K243"/>
    </row>
    <row r="244" spans="11:11">
      <c r="K244"/>
    </row>
    <row r="245" spans="11:11">
      <c r="K245"/>
    </row>
    <row r="246" spans="11:11">
      <c r="K246"/>
    </row>
    <row r="247" spans="11:11">
      <c r="K247"/>
    </row>
    <row r="248" spans="11:11">
      <c r="K248"/>
    </row>
    <row r="249" spans="11:11">
      <c r="K249"/>
    </row>
    <row r="250" spans="11:11">
      <c r="K250"/>
    </row>
    <row r="251" spans="11:11">
      <c r="K251"/>
    </row>
    <row r="252" spans="11:11">
      <c r="K252"/>
    </row>
    <row r="253" spans="11:11">
      <c r="K253"/>
    </row>
    <row r="254" spans="11:11">
      <c r="K254"/>
    </row>
    <row r="255" spans="11:11">
      <c r="K255"/>
    </row>
    <row r="256" spans="11:11">
      <c r="K256"/>
    </row>
    <row r="257" spans="11:11">
      <c r="K257"/>
    </row>
    <row r="258" spans="11:11">
      <c r="K258"/>
    </row>
    <row r="259" spans="11:11">
      <c r="K259"/>
    </row>
    <row r="260" spans="11:11">
      <c r="K260"/>
    </row>
    <row r="261" spans="11:11">
      <c r="K261"/>
    </row>
    <row r="262" spans="11:11">
      <c r="K262"/>
    </row>
    <row r="263" spans="11:11">
      <c r="K263"/>
    </row>
    <row r="264" spans="11:11">
      <c r="K264"/>
    </row>
    <row r="265" spans="11:11">
      <c r="K265"/>
    </row>
    <row r="266" spans="11:11">
      <c r="K266"/>
    </row>
    <row r="267" spans="11:11">
      <c r="K267"/>
    </row>
    <row r="268" spans="11:11">
      <c r="K268"/>
    </row>
    <row r="269" spans="11:11">
      <c r="K269"/>
    </row>
    <row r="270" spans="11:11">
      <c r="K270"/>
    </row>
    <row r="271" spans="11:11">
      <c r="K271"/>
    </row>
    <row r="272" spans="11:11">
      <c r="K272"/>
    </row>
    <row r="273" spans="11:11">
      <c r="K273"/>
    </row>
    <row r="274" spans="11:11">
      <c r="K274"/>
    </row>
    <row r="275" spans="11:11">
      <c r="K275"/>
    </row>
    <row r="276" spans="11:11">
      <c r="K276"/>
    </row>
    <row r="277" spans="11:11">
      <c r="K277"/>
    </row>
    <row r="278" spans="11:11">
      <c r="K278"/>
    </row>
    <row r="279" spans="11:11">
      <c r="K279"/>
    </row>
    <row r="280" spans="11:11">
      <c r="K280"/>
    </row>
    <row r="281" spans="11:11">
      <c r="K281"/>
    </row>
    <row r="282" spans="11:11">
      <c r="K282"/>
    </row>
    <row r="283" spans="11:11">
      <c r="K283"/>
    </row>
    <row r="284" spans="11:11">
      <c r="K284"/>
    </row>
    <row r="285" spans="11:11">
      <c r="K285"/>
    </row>
    <row r="286" spans="11:11">
      <c r="K286"/>
    </row>
    <row r="287" spans="11:11">
      <c r="K287"/>
    </row>
    <row r="288" spans="11:11">
      <c r="K288"/>
    </row>
    <row r="289" spans="11:11">
      <c r="K289"/>
    </row>
    <row r="290" spans="11:11">
      <c r="K290"/>
    </row>
    <row r="291" spans="11:11">
      <c r="K291"/>
    </row>
    <row r="292" spans="11:11">
      <c r="K292"/>
    </row>
    <row r="293" spans="11:11">
      <c r="K293"/>
    </row>
    <row r="294" spans="11:11">
      <c r="K294"/>
    </row>
    <row r="295" spans="11:11">
      <c r="K295"/>
    </row>
    <row r="296" spans="11:11">
      <c r="K296"/>
    </row>
    <row r="297" spans="11:11">
      <c r="K297"/>
    </row>
    <row r="298" spans="11:11">
      <c r="K298"/>
    </row>
    <row r="299" spans="11:11">
      <c r="K299"/>
    </row>
    <row r="300" spans="11:11">
      <c r="K300"/>
    </row>
    <row r="301" spans="11:11">
      <c r="K301"/>
    </row>
    <row r="302" spans="11:11">
      <c r="K302"/>
    </row>
    <row r="303" spans="11:11">
      <c r="K303"/>
    </row>
    <row r="304" spans="11:11">
      <c r="K304"/>
    </row>
    <row r="305" spans="11:11">
      <c r="K305"/>
    </row>
    <row r="306" spans="11:11">
      <c r="K306"/>
    </row>
    <row r="307" spans="11:11">
      <c r="K307"/>
    </row>
    <row r="308" spans="11:11">
      <c r="K308"/>
    </row>
    <row r="309" spans="11:11">
      <c r="K309"/>
    </row>
    <row r="310" spans="11:11">
      <c r="K310"/>
    </row>
    <row r="311" spans="11:11">
      <c r="K311"/>
    </row>
    <row r="312" spans="11:11">
      <c r="K312"/>
    </row>
    <row r="313" spans="11:11">
      <c r="K313"/>
    </row>
    <row r="314" spans="11:11">
      <c r="K314"/>
    </row>
    <row r="315" spans="11:11">
      <c r="K315"/>
    </row>
    <row r="316" spans="11:11">
      <c r="K316"/>
    </row>
    <row r="317" spans="11:11">
      <c r="K317"/>
    </row>
    <row r="318" spans="11:11">
      <c r="K318"/>
    </row>
    <row r="319" spans="11:11">
      <c r="K319"/>
    </row>
    <row r="320" spans="11:11">
      <c r="K320"/>
    </row>
    <row r="321" spans="11:11">
      <c r="K321"/>
    </row>
    <row r="322" spans="11:11">
      <c r="K322"/>
    </row>
    <row r="323" spans="11:11">
      <c r="K323"/>
    </row>
    <row r="324" spans="11:11">
      <c r="K324"/>
    </row>
    <row r="325" spans="11:11">
      <c r="K325"/>
    </row>
    <row r="326" spans="11:11">
      <c r="K326"/>
    </row>
    <row r="327" spans="11:11">
      <c r="K327"/>
    </row>
    <row r="328" spans="11:11">
      <c r="K328"/>
    </row>
    <row r="329" spans="11:11">
      <c r="K329"/>
    </row>
    <row r="330" spans="11:11">
      <c r="K330"/>
    </row>
    <row r="331" spans="11:11">
      <c r="K331"/>
    </row>
    <row r="332" spans="11:11">
      <c r="K332"/>
    </row>
    <row r="333" spans="11:11">
      <c r="K333"/>
    </row>
    <row r="334" spans="11:11">
      <c r="K334"/>
    </row>
    <row r="335" spans="11:11">
      <c r="K335"/>
    </row>
    <row r="336" spans="11:11">
      <c r="K336"/>
    </row>
    <row r="337" spans="11:11">
      <c r="K337"/>
    </row>
    <row r="338" spans="11:11">
      <c r="K338"/>
    </row>
    <row r="339" spans="11:11">
      <c r="K339"/>
    </row>
    <row r="340" spans="11:11">
      <c r="K340"/>
    </row>
    <row r="341" spans="11:11">
      <c r="K341"/>
    </row>
    <row r="342" spans="11:11">
      <c r="K342"/>
    </row>
    <row r="343" spans="11:11">
      <c r="K343"/>
    </row>
    <row r="344" spans="11:11">
      <c r="K344"/>
    </row>
    <row r="345" spans="11:11">
      <c r="K345"/>
    </row>
    <row r="346" spans="11:11">
      <c r="K346"/>
    </row>
    <row r="347" spans="11:11">
      <c r="K347"/>
    </row>
    <row r="348" spans="11:11">
      <c r="K348"/>
    </row>
    <row r="349" spans="11:11">
      <c r="K349"/>
    </row>
    <row r="350" spans="11:11">
      <c r="K350"/>
    </row>
    <row r="351" spans="11:11">
      <c r="K351"/>
    </row>
    <row r="352" spans="11:11">
      <c r="K352"/>
    </row>
    <row r="353" spans="11:11">
      <c r="K353"/>
    </row>
    <row r="354" spans="11:11">
      <c r="K354"/>
    </row>
    <row r="355" spans="11:11">
      <c r="K355"/>
    </row>
    <row r="356" spans="11:11">
      <c r="K356"/>
    </row>
    <row r="357" spans="11:11">
      <c r="K357"/>
    </row>
    <row r="358" spans="11:11">
      <c r="K358"/>
    </row>
    <row r="359" spans="11:11">
      <c r="K359"/>
    </row>
    <row r="360" spans="11:11">
      <c r="K360"/>
    </row>
    <row r="361" spans="11:11">
      <c r="K361"/>
    </row>
    <row r="362" spans="11:11">
      <c r="K362"/>
    </row>
    <row r="363" spans="11:11">
      <c r="K363"/>
    </row>
    <row r="364" spans="11:11">
      <c r="K364"/>
    </row>
    <row r="365" spans="11:11">
      <c r="K365"/>
    </row>
    <row r="366" spans="11:11">
      <c r="K366"/>
    </row>
    <row r="367" spans="11:11">
      <c r="K367"/>
    </row>
    <row r="368" spans="11:11">
      <c r="K368"/>
    </row>
    <row r="369" spans="11:11">
      <c r="K369"/>
    </row>
    <row r="370" spans="11:11">
      <c r="K370"/>
    </row>
    <row r="371" spans="11:11">
      <c r="K371"/>
    </row>
    <row r="372" spans="11:11">
      <c r="K372"/>
    </row>
    <row r="373" spans="11:11">
      <c r="K373"/>
    </row>
    <row r="374" spans="11:11">
      <c r="K374"/>
    </row>
    <row r="375" spans="11:11">
      <c r="K375"/>
    </row>
    <row r="376" spans="11:11">
      <c r="K376"/>
    </row>
    <row r="377" spans="11:11">
      <c r="K377"/>
    </row>
    <row r="378" spans="11:11">
      <c r="K378"/>
    </row>
    <row r="379" spans="11:11">
      <c r="K379"/>
    </row>
    <row r="380" spans="11:11">
      <c r="K380"/>
    </row>
    <row r="381" spans="11:11">
      <c r="K381"/>
    </row>
    <row r="382" spans="11:11">
      <c r="K382"/>
    </row>
    <row r="383" spans="11:11">
      <c r="K383"/>
    </row>
    <row r="384" spans="11:11">
      <c r="K384"/>
    </row>
    <row r="385" spans="11:11">
      <c r="K385"/>
    </row>
    <row r="386" spans="11:11">
      <c r="K386"/>
    </row>
    <row r="387" spans="11:11">
      <c r="K387"/>
    </row>
    <row r="388" spans="11:11">
      <c r="K388"/>
    </row>
    <row r="389" spans="11:11">
      <c r="K389"/>
    </row>
    <row r="390" spans="11:11">
      <c r="K390"/>
    </row>
    <row r="391" spans="11:11">
      <c r="K391"/>
    </row>
    <row r="392" spans="11:11">
      <c r="K392"/>
    </row>
    <row r="393" spans="11:11">
      <c r="K393"/>
    </row>
    <row r="394" spans="11:11">
      <c r="K394"/>
    </row>
    <row r="395" spans="11:11">
      <c r="K395"/>
    </row>
    <row r="396" spans="11:11">
      <c r="K396"/>
    </row>
    <row r="397" spans="11:11">
      <c r="K397"/>
    </row>
    <row r="398" spans="11:11">
      <c r="K398"/>
    </row>
    <row r="399" spans="11:11">
      <c r="K399"/>
    </row>
    <row r="400" spans="11:11">
      <c r="K400"/>
    </row>
    <row r="401" spans="11:11">
      <c r="K401"/>
    </row>
    <row r="402" spans="11:11">
      <c r="K402"/>
    </row>
    <row r="403" spans="11:11">
      <c r="K403"/>
    </row>
    <row r="404" spans="11:11">
      <c r="K404"/>
    </row>
    <row r="405" spans="11:11">
      <c r="K405"/>
    </row>
    <row r="406" spans="11:11">
      <c r="K406"/>
    </row>
    <row r="407" spans="11:11">
      <c r="K407"/>
    </row>
    <row r="408" spans="11:11">
      <c r="K408"/>
    </row>
    <row r="409" spans="11:11">
      <c r="K409"/>
    </row>
    <row r="410" spans="11:11">
      <c r="K410"/>
    </row>
    <row r="411" spans="11:11">
      <c r="K411"/>
    </row>
    <row r="412" spans="11:11">
      <c r="K412"/>
    </row>
    <row r="413" spans="11:11">
      <c r="K413"/>
    </row>
    <row r="414" spans="11:11">
      <c r="K414"/>
    </row>
    <row r="415" spans="11:11">
      <c r="K415"/>
    </row>
    <row r="416" spans="11:11">
      <c r="K416"/>
    </row>
    <row r="417" spans="11:11">
      <c r="K417"/>
    </row>
    <row r="418" spans="11:11">
      <c r="K418"/>
    </row>
    <row r="419" spans="11:11">
      <c r="K419"/>
    </row>
    <row r="420" spans="11:11">
      <c r="K420"/>
    </row>
    <row r="421" spans="11:11">
      <c r="K421"/>
    </row>
    <row r="422" spans="11:11">
      <c r="K422"/>
    </row>
    <row r="423" spans="11:11">
      <c r="K423"/>
    </row>
    <row r="424" spans="11:11">
      <c r="K424"/>
    </row>
    <row r="425" spans="11:11">
      <c r="K425"/>
    </row>
    <row r="426" spans="11:11">
      <c r="K426"/>
    </row>
    <row r="427" spans="11:11">
      <c r="K427"/>
    </row>
    <row r="428" spans="11:11">
      <c r="K428"/>
    </row>
    <row r="429" spans="11:11">
      <c r="K429"/>
    </row>
    <row r="430" spans="11:11">
      <c r="K430"/>
    </row>
    <row r="431" spans="11:11">
      <c r="K431"/>
    </row>
    <row r="432" spans="11:11">
      <c r="K432"/>
    </row>
    <row r="433" spans="11:11">
      <c r="K433"/>
    </row>
    <row r="434" spans="11:11">
      <c r="K434"/>
    </row>
    <row r="435" spans="11:11">
      <c r="K435"/>
    </row>
    <row r="436" spans="11:11">
      <c r="K436"/>
    </row>
    <row r="437" spans="11:11">
      <c r="K437"/>
    </row>
    <row r="438" spans="11:11">
      <c r="K438"/>
    </row>
    <row r="439" spans="11:11">
      <c r="K439"/>
    </row>
    <row r="440" spans="11:11">
      <c r="K440"/>
    </row>
    <row r="441" spans="11:11">
      <c r="K441"/>
    </row>
    <row r="442" spans="11:11">
      <c r="K442"/>
    </row>
    <row r="443" spans="11:11">
      <c r="K443"/>
    </row>
    <row r="444" spans="11:11">
      <c r="K444"/>
    </row>
    <row r="445" spans="11:11">
      <c r="K445"/>
    </row>
    <row r="446" spans="11:11">
      <c r="K446"/>
    </row>
    <row r="447" spans="11:11">
      <c r="K447"/>
    </row>
    <row r="448" spans="11:11">
      <c r="K448"/>
    </row>
    <row r="449" spans="11:11">
      <c r="K449"/>
    </row>
    <row r="450" spans="11:11">
      <c r="K450"/>
    </row>
    <row r="451" spans="11:11">
      <c r="K451"/>
    </row>
    <row r="452" spans="11:11">
      <c r="K452"/>
    </row>
    <row r="453" spans="11:11">
      <c r="K453"/>
    </row>
    <row r="454" spans="11:11">
      <c r="K454"/>
    </row>
    <row r="455" spans="11:11">
      <c r="K455"/>
    </row>
    <row r="456" spans="11:11">
      <c r="K456"/>
    </row>
    <row r="457" spans="11:11">
      <c r="K457"/>
    </row>
    <row r="458" spans="11:11">
      <c r="K458"/>
    </row>
    <row r="459" spans="11:11">
      <c r="K459"/>
    </row>
    <row r="460" spans="11:11">
      <c r="K460"/>
    </row>
    <row r="461" spans="11:11">
      <c r="K461"/>
    </row>
    <row r="462" spans="11:11">
      <c r="K462"/>
    </row>
    <row r="463" spans="11:11">
      <c r="K463"/>
    </row>
    <row r="464" spans="11:11">
      <c r="K464"/>
    </row>
    <row r="465" spans="11:11">
      <c r="K465"/>
    </row>
    <row r="466" spans="11:11">
      <c r="K466"/>
    </row>
    <row r="467" spans="11:11">
      <c r="K467"/>
    </row>
    <row r="468" spans="11:11">
      <c r="K468"/>
    </row>
    <row r="469" spans="11:11">
      <c r="K469"/>
    </row>
    <row r="470" spans="11:11">
      <c r="K470"/>
    </row>
    <row r="471" spans="11:11">
      <c r="K471"/>
    </row>
    <row r="472" spans="11:11">
      <c r="K472"/>
    </row>
    <row r="473" spans="11:11">
      <c r="K473"/>
    </row>
    <row r="474" spans="11:11">
      <c r="K474"/>
    </row>
    <row r="475" spans="11:11">
      <c r="K475"/>
    </row>
    <row r="476" spans="11:11">
      <c r="K476"/>
    </row>
    <row r="477" spans="11:11">
      <c r="K477"/>
    </row>
    <row r="478" spans="11:11">
      <c r="K478"/>
    </row>
    <row r="479" spans="11:11">
      <c r="K479"/>
    </row>
    <row r="480" spans="11:11">
      <c r="K480"/>
    </row>
    <row r="481" spans="11:11">
      <c r="K481"/>
    </row>
    <row r="482" spans="11:11">
      <c r="K482"/>
    </row>
    <row r="483" spans="11:11">
      <c r="K483"/>
    </row>
    <row r="484" spans="11:11">
      <c r="K484"/>
    </row>
    <row r="485" spans="11:11">
      <c r="K485"/>
    </row>
    <row r="486" spans="11:11">
      <c r="K486"/>
    </row>
    <row r="487" spans="11:11">
      <c r="K487"/>
    </row>
    <row r="488" spans="11:11">
      <c r="K488"/>
    </row>
    <row r="489" spans="11:11">
      <c r="K489"/>
    </row>
    <row r="490" spans="11:11">
      <c r="K490"/>
    </row>
    <row r="491" spans="11:11">
      <c r="K491"/>
    </row>
    <row r="492" spans="11:11">
      <c r="K492"/>
    </row>
    <row r="493" spans="11:11">
      <c r="K493"/>
    </row>
    <row r="494" spans="11:11">
      <c r="K494"/>
    </row>
    <row r="495" spans="11:11">
      <c r="K495"/>
    </row>
    <row r="496" spans="11:11">
      <c r="K496"/>
    </row>
    <row r="497" spans="11:11">
      <c r="K497"/>
    </row>
    <row r="498" spans="11:11">
      <c r="K498"/>
    </row>
    <row r="499" spans="11:11">
      <c r="K499"/>
    </row>
    <row r="500" spans="11:11">
      <c r="K500"/>
    </row>
    <row r="501" spans="11:11">
      <c r="K501"/>
    </row>
    <row r="502" spans="11:11">
      <c r="K502"/>
    </row>
    <row r="503" spans="11:11">
      <c r="K503"/>
    </row>
    <row r="504" spans="11:11">
      <c r="K504"/>
    </row>
    <row r="505" spans="11:11">
      <c r="K505"/>
    </row>
    <row r="506" spans="11:11">
      <c r="K506"/>
    </row>
    <row r="507" spans="11:11">
      <c r="K507"/>
    </row>
    <row r="508" spans="11:11">
      <c r="K508"/>
    </row>
    <row r="509" spans="11:11">
      <c r="K509"/>
    </row>
    <row r="510" spans="11:11">
      <c r="K510"/>
    </row>
    <row r="511" spans="11:11">
      <c r="K511"/>
    </row>
    <row r="512" spans="11:11">
      <c r="K512"/>
    </row>
    <row r="513" spans="11:11">
      <c r="K513"/>
    </row>
    <row r="514" spans="11:11">
      <c r="K514"/>
    </row>
    <row r="515" spans="11:11">
      <c r="K515"/>
    </row>
    <row r="516" spans="11:11">
      <c r="K516"/>
    </row>
    <row r="517" spans="11:11">
      <c r="K517"/>
    </row>
    <row r="518" spans="11:11">
      <c r="K518"/>
    </row>
    <row r="519" spans="11:11">
      <c r="K519"/>
    </row>
    <row r="520" spans="11:11">
      <c r="K520"/>
    </row>
    <row r="521" spans="11:11">
      <c r="K521"/>
    </row>
    <row r="522" spans="11:11">
      <c r="K522"/>
    </row>
    <row r="523" spans="11:11">
      <c r="K523"/>
    </row>
    <row r="524" spans="11:11">
      <c r="K524"/>
    </row>
    <row r="525" spans="11:11">
      <c r="K525"/>
    </row>
    <row r="526" spans="11:11">
      <c r="K526"/>
    </row>
    <row r="527" spans="11:11">
      <c r="K527"/>
    </row>
    <row r="528" spans="11:11">
      <c r="K528"/>
    </row>
    <row r="529" spans="11:11">
      <c r="K529"/>
    </row>
    <row r="530" spans="11:11">
      <c r="K530"/>
    </row>
    <row r="531" spans="11:11">
      <c r="K531"/>
    </row>
    <row r="532" spans="11:11">
      <c r="K532"/>
    </row>
    <row r="533" spans="11:11">
      <c r="K533"/>
    </row>
    <row r="534" spans="11:11">
      <c r="K534"/>
    </row>
    <row r="535" spans="11:11">
      <c r="K535"/>
    </row>
    <row r="536" spans="11:11">
      <c r="K536"/>
    </row>
    <row r="537" spans="11:11">
      <c r="K537"/>
    </row>
    <row r="538" spans="11:11">
      <c r="K538"/>
    </row>
    <row r="539" spans="11:11">
      <c r="K539"/>
    </row>
    <row r="540" spans="11:11">
      <c r="K540"/>
    </row>
    <row r="541" spans="11:11">
      <c r="K541"/>
    </row>
    <row r="542" spans="11:11">
      <c r="K542"/>
    </row>
    <row r="543" spans="11:11">
      <c r="K543"/>
    </row>
    <row r="544" spans="11:11">
      <c r="K544"/>
    </row>
    <row r="545" spans="11:11">
      <c r="K545"/>
    </row>
    <row r="546" spans="11:11">
      <c r="K546"/>
    </row>
    <row r="547" spans="11:11">
      <c r="K547"/>
    </row>
    <row r="548" spans="11:11">
      <c r="K548"/>
    </row>
    <row r="549" spans="11:11">
      <c r="K549"/>
    </row>
    <row r="550" spans="11:11">
      <c r="K550"/>
    </row>
    <row r="551" spans="11:11">
      <c r="K551"/>
    </row>
    <row r="552" spans="11:11">
      <c r="K552"/>
    </row>
    <row r="553" spans="11:11">
      <c r="K553"/>
    </row>
    <row r="554" spans="11:11">
      <c r="K554"/>
    </row>
    <row r="555" spans="11:11">
      <c r="K555"/>
    </row>
    <row r="556" spans="11:11">
      <c r="K556"/>
    </row>
    <row r="557" spans="11:11">
      <c r="K557"/>
    </row>
    <row r="558" spans="11:11">
      <c r="K558"/>
    </row>
    <row r="559" spans="11:11">
      <c r="K559"/>
    </row>
    <row r="560" spans="11:11">
      <c r="K560"/>
    </row>
    <row r="561" spans="11:11">
      <c r="K561"/>
    </row>
    <row r="562" spans="11:11">
      <c r="K562"/>
    </row>
    <row r="563" spans="11:11">
      <c r="K563"/>
    </row>
    <row r="564" spans="11:11">
      <c r="K564"/>
    </row>
    <row r="565" spans="11:11">
      <c r="K565"/>
    </row>
    <row r="566" spans="11:11">
      <c r="K566"/>
    </row>
    <row r="567" spans="11:11">
      <c r="K567"/>
    </row>
    <row r="568" spans="11:11">
      <c r="K568"/>
    </row>
    <row r="569" spans="11:11">
      <c r="K569"/>
    </row>
    <row r="570" spans="11:11">
      <c r="K570"/>
    </row>
    <row r="571" spans="11:11">
      <c r="K571"/>
    </row>
    <row r="572" spans="11:11">
      <c r="K572"/>
    </row>
    <row r="573" spans="11:11">
      <c r="K573"/>
    </row>
    <row r="574" spans="11:11">
      <c r="K574"/>
    </row>
    <row r="575" spans="11:11">
      <c r="K575"/>
    </row>
    <row r="576" spans="11:11">
      <c r="K576"/>
    </row>
    <row r="577" spans="11:11">
      <c r="K577"/>
    </row>
    <row r="578" spans="11:11">
      <c r="K578"/>
    </row>
    <row r="579" spans="11:11">
      <c r="K579"/>
    </row>
    <row r="580" spans="11:11">
      <c r="K580"/>
    </row>
    <row r="581" spans="11:11">
      <c r="K581"/>
    </row>
    <row r="582" spans="11:11">
      <c r="K582"/>
    </row>
    <row r="583" spans="11:11">
      <c r="K583"/>
    </row>
    <row r="584" spans="11:11">
      <c r="K584"/>
    </row>
    <row r="585" spans="11:11">
      <c r="K585"/>
    </row>
    <row r="586" spans="11:11">
      <c r="K586"/>
    </row>
    <row r="587" spans="11:11">
      <c r="K587"/>
    </row>
    <row r="588" spans="11:11">
      <c r="K588"/>
    </row>
    <row r="589" spans="11:11">
      <c r="K589"/>
    </row>
    <row r="590" spans="11:11">
      <c r="K590"/>
    </row>
    <row r="591" spans="11:11">
      <c r="K591"/>
    </row>
    <row r="592" spans="11:11">
      <c r="K592"/>
    </row>
    <row r="593" spans="11:11">
      <c r="K593"/>
    </row>
    <row r="594" spans="11:11">
      <c r="K594"/>
    </row>
    <row r="595" spans="11:11">
      <c r="K595"/>
    </row>
    <row r="596" spans="11:11">
      <c r="K596"/>
    </row>
    <row r="597" spans="11:11">
      <c r="K597"/>
    </row>
    <row r="598" spans="11:11">
      <c r="K598"/>
    </row>
    <row r="599" spans="11:11">
      <c r="K599"/>
    </row>
    <row r="600" spans="11:11">
      <c r="K600"/>
    </row>
    <row r="601" spans="11:11">
      <c r="K601"/>
    </row>
    <row r="602" spans="11:11">
      <c r="K602"/>
    </row>
    <row r="603" spans="11:11">
      <c r="K603"/>
    </row>
    <row r="604" spans="11:11">
      <c r="K604"/>
    </row>
    <row r="605" spans="11:11">
      <c r="K605"/>
    </row>
    <row r="606" spans="11:11">
      <c r="K606"/>
    </row>
    <row r="607" spans="11:11">
      <c r="K607"/>
    </row>
    <row r="608" spans="11:11">
      <c r="K608"/>
    </row>
    <row r="609" spans="11:11">
      <c r="K609"/>
    </row>
    <row r="610" spans="11:11">
      <c r="K610"/>
    </row>
    <row r="611" spans="11:11">
      <c r="K611"/>
    </row>
    <row r="612" spans="11:11">
      <c r="K612"/>
    </row>
    <row r="613" spans="11:11">
      <c r="K613"/>
    </row>
    <row r="614" spans="11:11">
      <c r="K614"/>
    </row>
    <row r="615" spans="11:11">
      <c r="K615"/>
    </row>
    <row r="616" spans="11:11">
      <c r="K616"/>
    </row>
    <row r="617" spans="11:11">
      <c r="K617"/>
    </row>
    <row r="618" spans="11:11">
      <c r="K618"/>
    </row>
    <row r="619" spans="11:11">
      <c r="K619"/>
    </row>
    <row r="620" spans="11:11">
      <c r="K620"/>
    </row>
    <row r="621" spans="11:11">
      <c r="K621"/>
    </row>
    <row r="622" spans="11:11">
      <c r="K622"/>
    </row>
    <row r="623" spans="11:11">
      <c r="K623"/>
    </row>
    <row r="624" spans="11:11">
      <c r="K624"/>
    </row>
    <row r="625" spans="11:11">
      <c r="K625"/>
    </row>
    <row r="626" spans="11:11">
      <c r="K626"/>
    </row>
    <row r="627" spans="11:11">
      <c r="K627"/>
    </row>
    <row r="628" spans="11:11">
      <c r="K628"/>
    </row>
    <row r="629" spans="11:11">
      <c r="K629"/>
    </row>
    <row r="630" spans="11:11">
      <c r="K630"/>
    </row>
    <row r="631" spans="11:11">
      <c r="K631"/>
    </row>
    <row r="632" spans="11:11">
      <c r="K632"/>
    </row>
    <row r="633" spans="11:11">
      <c r="K633"/>
    </row>
    <row r="634" spans="11:11">
      <c r="K634"/>
    </row>
    <row r="635" spans="11:11">
      <c r="K635"/>
    </row>
    <row r="636" spans="11:11">
      <c r="K636"/>
    </row>
    <row r="637" spans="11:11">
      <c r="K637"/>
    </row>
    <row r="638" spans="11:11">
      <c r="K638"/>
    </row>
    <row r="639" spans="11:11">
      <c r="K639"/>
    </row>
    <row r="640" spans="11:11">
      <c r="K640"/>
    </row>
    <row r="641" spans="11:11">
      <c r="K641"/>
    </row>
    <row r="642" spans="11:11">
      <c r="K642"/>
    </row>
    <row r="643" spans="11:11">
      <c r="K643"/>
    </row>
    <row r="644" spans="11:11">
      <c r="K644"/>
    </row>
    <row r="645" spans="11:11">
      <c r="K645"/>
    </row>
    <row r="646" spans="11:11">
      <c r="K646"/>
    </row>
    <row r="647" spans="11:11">
      <c r="K647"/>
    </row>
    <row r="648" spans="11:11">
      <c r="K648"/>
    </row>
    <row r="649" spans="11:11">
      <c r="K649"/>
    </row>
    <row r="650" spans="11:11">
      <c r="K650"/>
    </row>
    <row r="651" spans="11:11">
      <c r="K651"/>
    </row>
    <row r="652" spans="11:11">
      <c r="K652"/>
    </row>
    <row r="653" spans="11:11">
      <c r="K653"/>
    </row>
    <row r="654" spans="11:11">
      <c r="K654"/>
    </row>
    <row r="655" spans="11:11">
      <c r="K655"/>
    </row>
    <row r="656" spans="11:11">
      <c r="K656"/>
    </row>
    <row r="657" spans="11:11">
      <c r="K657"/>
    </row>
    <row r="658" spans="11:11">
      <c r="K658"/>
    </row>
    <row r="659" spans="11:11">
      <c r="K659"/>
    </row>
    <row r="660" spans="11:11">
      <c r="K660"/>
    </row>
    <row r="661" spans="11:11">
      <c r="K661"/>
    </row>
    <row r="662" spans="11:11">
      <c r="K662"/>
    </row>
    <row r="663" spans="11:11">
      <c r="K663"/>
    </row>
    <row r="664" spans="11:11">
      <c r="K664"/>
    </row>
    <row r="665" spans="11:11">
      <c r="K665"/>
    </row>
    <row r="666" spans="11:11">
      <c r="K666"/>
    </row>
    <row r="667" spans="11:11">
      <c r="K667"/>
    </row>
    <row r="668" spans="11:11">
      <c r="K668"/>
    </row>
    <row r="669" spans="11:11">
      <c r="K669"/>
    </row>
    <row r="670" spans="11:11">
      <c r="K670"/>
    </row>
    <row r="671" spans="11:11">
      <c r="K671"/>
    </row>
    <row r="672" spans="11:11">
      <c r="K672"/>
    </row>
    <row r="673" spans="11:11">
      <c r="K673"/>
    </row>
    <row r="674" spans="11:11">
      <c r="K674"/>
    </row>
    <row r="675" spans="11:11">
      <c r="K675"/>
    </row>
    <row r="676" spans="11:11">
      <c r="K676"/>
    </row>
    <row r="677" spans="11:11">
      <c r="K677"/>
    </row>
    <row r="678" spans="11:11">
      <c r="K678"/>
    </row>
    <row r="679" spans="11:11">
      <c r="K679"/>
    </row>
    <row r="680" spans="11:11">
      <c r="K680"/>
    </row>
    <row r="681" spans="11:11">
      <c r="K681"/>
    </row>
    <row r="682" spans="11:11">
      <c r="K682"/>
    </row>
    <row r="683" spans="11:11">
      <c r="K683"/>
    </row>
    <row r="684" spans="11:11">
      <c r="K684"/>
    </row>
    <row r="685" spans="11:11">
      <c r="K685"/>
    </row>
    <row r="686" spans="11:11">
      <c r="K686"/>
    </row>
    <row r="687" spans="11:11">
      <c r="K687"/>
    </row>
    <row r="688" spans="11:11">
      <c r="K688"/>
    </row>
    <row r="689" spans="11:11">
      <c r="K689"/>
    </row>
    <row r="690" spans="11:11">
      <c r="K690"/>
    </row>
    <row r="691" spans="11:11">
      <c r="K691"/>
    </row>
    <row r="692" spans="11:11">
      <c r="K692"/>
    </row>
    <row r="693" spans="11:11">
      <c r="K693"/>
    </row>
    <row r="694" spans="11:11">
      <c r="K694"/>
    </row>
    <row r="695" spans="11:11">
      <c r="K695"/>
    </row>
    <row r="696" spans="11:11">
      <c r="K696"/>
    </row>
    <row r="697" spans="11:11">
      <c r="K697"/>
    </row>
    <row r="698" spans="11:11">
      <c r="K698"/>
    </row>
    <row r="699" spans="11:11">
      <c r="K699"/>
    </row>
    <row r="700" spans="11:11">
      <c r="K700"/>
    </row>
    <row r="701" spans="11:11">
      <c r="K701"/>
    </row>
    <row r="702" spans="11:11">
      <c r="K702"/>
    </row>
    <row r="703" spans="11:11">
      <c r="K703"/>
    </row>
    <row r="704" spans="11:11">
      <c r="K704"/>
    </row>
    <row r="705" spans="11:11">
      <c r="K705"/>
    </row>
    <row r="706" spans="11:11">
      <c r="K706"/>
    </row>
    <row r="707" spans="11:11">
      <c r="K707"/>
    </row>
    <row r="708" spans="11:11">
      <c r="K708"/>
    </row>
    <row r="709" spans="11:11">
      <c r="K709"/>
    </row>
    <row r="710" spans="11:11">
      <c r="K710"/>
    </row>
    <row r="711" spans="11:11">
      <c r="K711"/>
    </row>
    <row r="712" spans="11:11">
      <c r="K712"/>
    </row>
    <row r="713" spans="11:11">
      <c r="K713"/>
    </row>
    <row r="714" spans="11:11">
      <c r="K714"/>
    </row>
    <row r="715" spans="11:11">
      <c r="K715"/>
    </row>
    <row r="716" spans="11:11">
      <c r="K716"/>
    </row>
    <row r="717" spans="11:11">
      <c r="K717"/>
    </row>
    <row r="718" spans="11:11">
      <c r="K718"/>
    </row>
    <row r="719" spans="11:11">
      <c r="K719"/>
    </row>
    <row r="720" spans="11:11">
      <c r="K720"/>
    </row>
    <row r="721" spans="11:11">
      <c r="K721"/>
    </row>
    <row r="722" spans="11:11">
      <c r="K722"/>
    </row>
    <row r="723" spans="11:11">
      <c r="K723"/>
    </row>
    <row r="724" spans="11:11">
      <c r="K724"/>
    </row>
    <row r="725" spans="11:11">
      <c r="K725"/>
    </row>
    <row r="726" spans="11:11">
      <c r="K726"/>
    </row>
    <row r="727" spans="11:11">
      <c r="K727"/>
    </row>
    <row r="728" spans="11:11">
      <c r="K728"/>
    </row>
    <row r="729" spans="11:11">
      <c r="K729"/>
    </row>
    <row r="730" spans="11:11">
      <c r="K730"/>
    </row>
    <row r="731" spans="11:11">
      <c r="K731"/>
    </row>
    <row r="732" spans="11:11">
      <c r="K732"/>
    </row>
    <row r="733" spans="11:11">
      <c r="K733"/>
    </row>
    <row r="734" spans="11:11">
      <c r="K734"/>
    </row>
    <row r="735" spans="11:11">
      <c r="K735"/>
    </row>
    <row r="736" spans="11:11">
      <c r="K736"/>
    </row>
    <row r="737" spans="11:11">
      <c r="K737"/>
    </row>
    <row r="738" spans="11:11">
      <c r="K738"/>
    </row>
    <row r="739" spans="11:11">
      <c r="K739"/>
    </row>
    <row r="740" spans="11:11">
      <c r="K740"/>
    </row>
    <row r="741" spans="11:11">
      <c r="K741"/>
    </row>
    <row r="742" spans="11:11">
      <c r="K742"/>
    </row>
    <row r="743" spans="11:11">
      <c r="K743"/>
    </row>
    <row r="744" spans="11:11">
      <c r="K744"/>
    </row>
    <row r="745" spans="11:11">
      <c r="K745"/>
    </row>
    <row r="746" spans="11:11">
      <c r="K746"/>
    </row>
    <row r="747" spans="11:11">
      <c r="K747"/>
    </row>
    <row r="748" spans="11:11">
      <c r="K748"/>
    </row>
    <row r="749" spans="11:11">
      <c r="K749"/>
    </row>
    <row r="750" spans="11:11">
      <c r="K750"/>
    </row>
    <row r="751" spans="11:11">
      <c r="K751"/>
    </row>
    <row r="752" spans="11:11">
      <c r="K752"/>
    </row>
    <row r="753" spans="11:11">
      <c r="K753"/>
    </row>
    <row r="754" spans="11:11">
      <c r="K754"/>
    </row>
    <row r="755" spans="11:11">
      <c r="K755"/>
    </row>
    <row r="756" spans="11:11">
      <c r="K756"/>
    </row>
    <row r="757" spans="11:11">
      <c r="K757"/>
    </row>
    <row r="758" spans="11:11">
      <c r="K758"/>
    </row>
    <row r="759" spans="11:11">
      <c r="K759"/>
    </row>
    <row r="760" spans="11:11">
      <c r="K760"/>
    </row>
    <row r="761" spans="11:11">
      <c r="K761"/>
    </row>
    <row r="762" spans="11:11">
      <c r="K762"/>
    </row>
    <row r="763" spans="11:11">
      <c r="K763"/>
    </row>
    <row r="764" spans="11:11">
      <c r="K764"/>
    </row>
    <row r="765" spans="11:11">
      <c r="K765"/>
    </row>
    <row r="766" spans="11:11">
      <c r="K766"/>
    </row>
    <row r="767" spans="11:11">
      <c r="K767"/>
    </row>
    <row r="768" spans="11:11">
      <c r="K768"/>
    </row>
    <row r="769" spans="11:11">
      <c r="K769"/>
    </row>
    <row r="770" spans="11:11">
      <c r="K770"/>
    </row>
    <row r="771" spans="11:11">
      <c r="K771"/>
    </row>
    <row r="772" spans="11:11">
      <c r="K772"/>
    </row>
    <row r="773" spans="11:11">
      <c r="K773"/>
    </row>
    <row r="774" spans="11:11">
      <c r="K774"/>
    </row>
    <row r="775" spans="11:11">
      <c r="K775"/>
    </row>
    <row r="776" spans="11:11">
      <c r="K776"/>
    </row>
    <row r="777" spans="11:11">
      <c r="K777"/>
    </row>
    <row r="778" spans="11:11">
      <c r="K778"/>
    </row>
    <row r="779" spans="11:11">
      <c r="K779"/>
    </row>
    <row r="780" spans="11:11">
      <c r="K780"/>
    </row>
    <row r="781" spans="11:11">
      <c r="K781"/>
    </row>
    <row r="782" spans="11:11">
      <c r="K782"/>
    </row>
    <row r="783" spans="11:11">
      <c r="K783"/>
    </row>
    <row r="784" spans="11:11">
      <c r="K784"/>
    </row>
    <row r="785" spans="11:11">
      <c r="K785"/>
    </row>
    <row r="786" spans="11:11">
      <c r="K786"/>
    </row>
    <row r="787" spans="11:11">
      <c r="K787"/>
    </row>
    <row r="788" spans="11:11">
      <c r="K788"/>
    </row>
    <row r="789" spans="11:11">
      <c r="K789"/>
    </row>
    <row r="790" spans="11:11">
      <c r="K790"/>
    </row>
    <row r="791" spans="11:11">
      <c r="K791"/>
    </row>
    <row r="792" spans="11:11">
      <c r="K792"/>
    </row>
    <row r="793" spans="11:11">
      <c r="K793"/>
    </row>
    <row r="794" spans="11:11">
      <c r="K794"/>
    </row>
    <row r="795" spans="11:11">
      <c r="K795"/>
    </row>
    <row r="796" spans="11:11">
      <c r="K796"/>
    </row>
    <row r="797" spans="11:11">
      <c r="K797"/>
    </row>
    <row r="798" spans="11:11">
      <c r="K798"/>
    </row>
    <row r="799" spans="11:11">
      <c r="K799"/>
    </row>
    <row r="800" spans="11:11">
      <c r="K800"/>
    </row>
    <row r="801" spans="11:11">
      <c r="K801"/>
    </row>
    <row r="802" spans="11:11">
      <c r="K802"/>
    </row>
    <row r="803" spans="11:11">
      <c r="K803"/>
    </row>
    <row r="804" spans="11:11">
      <c r="K804"/>
    </row>
    <row r="805" spans="11:11">
      <c r="K805"/>
    </row>
    <row r="806" spans="11:11">
      <c r="K806"/>
    </row>
    <row r="807" spans="11:11">
      <c r="K807"/>
    </row>
    <row r="808" spans="11:11">
      <c r="K808"/>
    </row>
    <row r="809" spans="11:11">
      <c r="K809"/>
    </row>
    <row r="810" spans="11:11">
      <c r="K810"/>
    </row>
    <row r="811" spans="11:11">
      <c r="K811"/>
    </row>
    <row r="812" spans="11:11">
      <c r="K812"/>
    </row>
    <row r="813" spans="11:11">
      <c r="K813"/>
    </row>
    <row r="814" spans="11:11">
      <c r="K814"/>
    </row>
    <row r="815" spans="11:11">
      <c r="K815"/>
    </row>
    <row r="816" spans="11:11">
      <c r="K816"/>
    </row>
    <row r="817" spans="11:11">
      <c r="K817"/>
    </row>
    <row r="818" spans="11:11">
      <c r="K818"/>
    </row>
    <row r="819" spans="11:11">
      <c r="K819"/>
    </row>
    <row r="820" spans="11:11">
      <c r="K820"/>
    </row>
    <row r="821" spans="11:11">
      <c r="K821"/>
    </row>
    <row r="822" spans="11:11">
      <c r="K822"/>
    </row>
    <row r="823" spans="11:11">
      <c r="K823"/>
    </row>
    <row r="824" spans="11:11">
      <c r="K824"/>
    </row>
    <row r="825" spans="11:11">
      <c r="K825"/>
    </row>
    <row r="826" spans="11:11">
      <c r="K826"/>
    </row>
    <row r="827" spans="11:11">
      <c r="K827"/>
    </row>
    <row r="828" spans="11:11">
      <c r="K828"/>
    </row>
    <row r="829" spans="11:11">
      <c r="K829"/>
    </row>
    <row r="830" spans="11:11">
      <c r="K830"/>
    </row>
    <row r="831" spans="11:11">
      <c r="K831"/>
    </row>
    <row r="832" spans="11:11">
      <c r="K832"/>
    </row>
    <row r="833" spans="11:11">
      <c r="K833"/>
    </row>
    <row r="834" spans="11:11">
      <c r="K834"/>
    </row>
    <row r="835" spans="11:11">
      <c r="K835"/>
    </row>
    <row r="836" spans="11:11">
      <c r="K836"/>
    </row>
    <row r="837" spans="11:11">
      <c r="K837"/>
    </row>
    <row r="838" spans="11:11">
      <c r="K838"/>
    </row>
    <row r="839" spans="11:11">
      <c r="K839"/>
    </row>
    <row r="840" spans="11:11">
      <c r="K840"/>
    </row>
    <row r="841" spans="11:11">
      <c r="K841"/>
    </row>
    <row r="842" spans="11:11">
      <c r="K842"/>
    </row>
    <row r="843" spans="11:11">
      <c r="K843"/>
    </row>
    <row r="844" spans="11:11">
      <c r="K844"/>
    </row>
    <row r="845" spans="11:11">
      <c r="K845"/>
    </row>
    <row r="846" spans="11:11">
      <c r="K846"/>
    </row>
    <row r="847" spans="11:11">
      <c r="K847"/>
    </row>
    <row r="848" spans="11:11">
      <c r="K848"/>
    </row>
    <row r="849" spans="11:11">
      <c r="K849"/>
    </row>
    <row r="850" spans="11:11">
      <c r="K850"/>
    </row>
    <row r="851" spans="11:11">
      <c r="K851"/>
    </row>
    <row r="852" spans="11:11">
      <c r="K852"/>
    </row>
    <row r="853" spans="11:11">
      <c r="K853"/>
    </row>
    <row r="854" spans="11:11">
      <c r="K854"/>
    </row>
    <row r="855" spans="11:11">
      <c r="K855"/>
    </row>
    <row r="856" spans="11:11">
      <c r="K856"/>
    </row>
    <row r="857" spans="11:11">
      <c r="K857"/>
    </row>
    <row r="858" spans="11:11">
      <c r="K858"/>
    </row>
    <row r="859" spans="11:11">
      <c r="K859"/>
    </row>
    <row r="860" spans="11:11">
      <c r="K860"/>
    </row>
    <row r="861" spans="11:11">
      <c r="K861"/>
    </row>
    <row r="862" spans="11:11">
      <c r="K862"/>
    </row>
    <row r="863" spans="11:11">
      <c r="K863"/>
    </row>
    <row r="864" spans="11:11">
      <c r="K864"/>
    </row>
    <row r="865" spans="11:11">
      <c r="K865"/>
    </row>
    <row r="866" spans="11:11">
      <c r="K866"/>
    </row>
    <row r="867" spans="11:11">
      <c r="K867"/>
    </row>
    <row r="868" spans="11:11">
      <c r="K868"/>
    </row>
    <row r="869" spans="11:11">
      <c r="K869"/>
    </row>
    <row r="870" spans="11:11">
      <c r="K870"/>
    </row>
    <row r="871" spans="11:11">
      <c r="K871"/>
    </row>
    <row r="872" spans="11:11">
      <c r="K872"/>
    </row>
    <row r="873" spans="11:11">
      <c r="K873"/>
    </row>
    <row r="874" spans="11:11">
      <c r="K874"/>
    </row>
    <row r="875" spans="11:11">
      <c r="K875"/>
    </row>
    <row r="876" spans="11:11">
      <c r="K876"/>
    </row>
    <row r="877" spans="11:11">
      <c r="K877"/>
    </row>
    <row r="878" spans="11:11">
      <c r="K878"/>
    </row>
    <row r="879" spans="11:11">
      <c r="K879"/>
    </row>
    <row r="880" spans="11:11">
      <c r="K880"/>
    </row>
    <row r="881" spans="11:11">
      <c r="K881"/>
    </row>
    <row r="882" spans="11:11">
      <c r="K882"/>
    </row>
    <row r="883" spans="11:11">
      <c r="K883"/>
    </row>
    <row r="884" spans="11:11">
      <c r="K884"/>
    </row>
    <row r="885" spans="11:11">
      <c r="K885"/>
    </row>
    <row r="886" spans="11:11">
      <c r="K886"/>
    </row>
    <row r="887" spans="11:11">
      <c r="K887"/>
    </row>
    <row r="888" spans="11:11">
      <c r="K888"/>
    </row>
    <row r="889" spans="11:11">
      <c r="K889"/>
    </row>
    <row r="890" spans="11:11">
      <c r="K890"/>
    </row>
    <row r="891" spans="11:11">
      <c r="K891"/>
    </row>
    <row r="892" spans="11:11">
      <c r="K892"/>
    </row>
    <row r="893" spans="11:11">
      <c r="K893"/>
    </row>
    <row r="894" spans="11:11">
      <c r="K894"/>
    </row>
    <row r="895" spans="11:11">
      <c r="K895"/>
    </row>
    <row r="896" spans="11:11">
      <c r="K896"/>
    </row>
    <row r="897" spans="11:11">
      <c r="K897"/>
    </row>
    <row r="898" spans="11:11">
      <c r="K898"/>
    </row>
    <row r="899" spans="11:11">
      <c r="K899"/>
    </row>
    <row r="900" spans="11:11">
      <c r="K900"/>
    </row>
    <row r="901" spans="11:11">
      <c r="K901"/>
    </row>
    <row r="902" spans="11:11">
      <c r="K902"/>
    </row>
    <row r="903" spans="11:11">
      <c r="K903"/>
    </row>
    <row r="904" spans="11:11">
      <c r="K904"/>
    </row>
    <row r="905" spans="11:11">
      <c r="K905"/>
    </row>
    <row r="906" spans="11:11">
      <c r="K906"/>
    </row>
    <row r="907" spans="11:11">
      <c r="K907"/>
    </row>
    <row r="908" spans="11:11">
      <c r="K908"/>
    </row>
    <row r="909" spans="11:11">
      <c r="K909"/>
    </row>
    <row r="910" spans="11:11">
      <c r="K910"/>
    </row>
    <row r="911" spans="11:11">
      <c r="K911"/>
    </row>
    <row r="912" spans="11:11">
      <c r="K912"/>
    </row>
    <row r="913" spans="11:11">
      <c r="K913"/>
    </row>
    <row r="914" spans="11:11">
      <c r="K914"/>
    </row>
    <row r="915" spans="11:11">
      <c r="K915"/>
    </row>
    <row r="916" spans="11:11">
      <c r="K916"/>
    </row>
    <row r="917" spans="11:11">
      <c r="K917"/>
    </row>
    <row r="918" spans="11:11">
      <c r="K918"/>
    </row>
    <row r="919" spans="11:11">
      <c r="K919"/>
    </row>
    <row r="920" spans="11:11">
      <c r="K920"/>
    </row>
    <row r="921" spans="11:11">
      <c r="K921"/>
    </row>
    <row r="922" spans="11:11">
      <c r="K922"/>
    </row>
    <row r="923" spans="11:11">
      <c r="K923"/>
    </row>
    <row r="924" spans="11:11">
      <c r="K924"/>
    </row>
    <row r="925" spans="11:11">
      <c r="K925"/>
    </row>
    <row r="926" spans="11:11">
      <c r="K926"/>
    </row>
    <row r="927" spans="11:11">
      <c r="K927"/>
    </row>
    <row r="928" spans="11:11">
      <c r="K928"/>
    </row>
    <row r="929" spans="11:11">
      <c r="K929"/>
    </row>
    <row r="930" spans="11:11">
      <c r="K930"/>
    </row>
    <row r="931" spans="11:11">
      <c r="K931"/>
    </row>
    <row r="932" spans="11:11">
      <c r="K932"/>
    </row>
    <row r="933" spans="11:11">
      <c r="K933"/>
    </row>
    <row r="934" spans="11:11">
      <c r="K934"/>
    </row>
    <row r="935" spans="11:11">
      <c r="K935"/>
    </row>
    <row r="936" spans="11:11">
      <c r="K936"/>
    </row>
    <row r="937" spans="11:11">
      <c r="K937"/>
    </row>
    <row r="938" spans="11:11">
      <c r="K938"/>
    </row>
    <row r="939" spans="11:11">
      <c r="K939"/>
    </row>
    <row r="940" spans="11:11">
      <c r="K940"/>
    </row>
    <row r="941" spans="11:11">
      <c r="K941"/>
    </row>
    <row r="942" spans="11:11">
      <c r="K942"/>
    </row>
    <row r="943" spans="11:11">
      <c r="K943"/>
    </row>
    <row r="944" spans="11:11">
      <c r="K944"/>
    </row>
    <row r="945" spans="11:11">
      <c r="K945"/>
    </row>
    <row r="946" spans="11:11">
      <c r="K946"/>
    </row>
    <row r="947" spans="11:11">
      <c r="K947"/>
    </row>
    <row r="948" spans="11:11">
      <c r="K948"/>
    </row>
    <row r="949" spans="11:11">
      <c r="K949"/>
    </row>
    <row r="950" spans="11:11">
      <c r="K950"/>
    </row>
    <row r="951" spans="11:11">
      <c r="K951"/>
    </row>
    <row r="952" spans="11:11">
      <c r="K952"/>
    </row>
    <row r="953" spans="11:11">
      <c r="K953"/>
    </row>
    <row r="954" spans="11:11">
      <c r="K954"/>
    </row>
    <row r="955" spans="11:11">
      <c r="K955"/>
    </row>
    <row r="956" spans="11:11">
      <c r="K956"/>
    </row>
    <row r="957" spans="11:11">
      <c r="K957"/>
    </row>
    <row r="958" spans="11:11">
      <c r="K958"/>
    </row>
    <row r="959" spans="11:11">
      <c r="K959"/>
    </row>
    <row r="960" spans="11:11">
      <c r="K960"/>
    </row>
    <row r="961" spans="11:11">
      <c r="K961"/>
    </row>
    <row r="962" spans="11:11">
      <c r="K962"/>
    </row>
    <row r="963" spans="11:11">
      <c r="K963"/>
    </row>
    <row r="964" spans="11:11">
      <c r="K964"/>
    </row>
    <row r="965" spans="11:11">
      <c r="K965"/>
    </row>
    <row r="966" spans="11:11">
      <c r="K966"/>
    </row>
    <row r="967" spans="11:11">
      <c r="K967"/>
    </row>
    <row r="968" spans="11:11">
      <c r="K968"/>
    </row>
    <row r="969" spans="11:11">
      <c r="K969"/>
    </row>
    <row r="970" spans="11:11">
      <c r="K970"/>
    </row>
    <row r="971" spans="11:11">
      <c r="K971"/>
    </row>
    <row r="972" spans="11:11">
      <c r="K972"/>
    </row>
    <row r="973" spans="11:11">
      <c r="K973"/>
    </row>
    <row r="974" spans="11:11">
      <c r="K974"/>
    </row>
    <row r="975" spans="11:11">
      <c r="K975"/>
    </row>
    <row r="976" spans="11:11">
      <c r="K976"/>
    </row>
    <row r="977" spans="11:11">
      <c r="K977"/>
    </row>
    <row r="978" spans="11:11">
      <c r="K978"/>
    </row>
    <row r="979" spans="11:11">
      <c r="K979"/>
    </row>
    <row r="980" spans="11:11">
      <c r="K980"/>
    </row>
    <row r="981" spans="11:11">
      <c r="K981"/>
    </row>
    <row r="982" spans="11:11">
      <c r="K982"/>
    </row>
    <row r="983" spans="11:11">
      <c r="K983"/>
    </row>
    <row r="984" spans="11:11">
      <c r="K984"/>
    </row>
    <row r="985" spans="11:11">
      <c r="K985"/>
    </row>
    <row r="986" spans="11:11">
      <c r="K986"/>
    </row>
    <row r="987" spans="11:11">
      <c r="K987"/>
    </row>
    <row r="988" spans="11:11">
      <c r="K988"/>
    </row>
    <row r="989" spans="11:11">
      <c r="K989"/>
    </row>
    <row r="990" spans="11:11">
      <c r="K990"/>
    </row>
    <row r="991" spans="11:11">
      <c r="K991"/>
    </row>
    <row r="992" spans="11:11">
      <c r="K992"/>
    </row>
    <row r="993" spans="11:11">
      <c r="K993"/>
    </row>
    <row r="994" spans="11:11">
      <c r="K994"/>
    </row>
    <row r="995" spans="11:11">
      <c r="K995"/>
    </row>
    <row r="996" spans="11:11">
      <c r="K996"/>
    </row>
    <row r="997" spans="11:11">
      <c r="K997"/>
    </row>
    <row r="998" spans="11:11">
      <c r="K998"/>
    </row>
    <row r="999" spans="11:11">
      <c r="K999"/>
    </row>
    <row r="1000" spans="11:11">
      <c r="K1000"/>
    </row>
    <row r="1001" spans="11:11">
      <c r="K1001"/>
    </row>
    <row r="1002" spans="11:11">
      <c r="K1002"/>
    </row>
    <row r="1003" spans="11:11">
      <c r="K1003"/>
    </row>
    <row r="1004" spans="11:11">
      <c r="K1004"/>
    </row>
    <row r="1005" spans="11:11">
      <c r="K1005"/>
    </row>
    <row r="1006" spans="11:11">
      <c r="K1006"/>
    </row>
    <row r="1007" spans="11:11">
      <c r="K1007"/>
    </row>
    <row r="1008" spans="11:11">
      <c r="K1008"/>
    </row>
    <row r="1009" spans="11:11">
      <c r="K1009"/>
    </row>
    <row r="1010" spans="11:11">
      <c r="K1010"/>
    </row>
    <row r="1011" spans="11:11">
      <c r="K1011"/>
    </row>
    <row r="1012" spans="11:11">
      <c r="K1012"/>
    </row>
    <row r="1013" spans="11:11">
      <c r="K1013"/>
    </row>
    <row r="1014" spans="11:11">
      <c r="K1014"/>
    </row>
    <row r="1015" spans="11:11">
      <c r="K1015"/>
    </row>
    <row r="1016" spans="11:11">
      <c r="K1016"/>
    </row>
    <row r="1017" spans="11:11">
      <c r="K1017"/>
    </row>
    <row r="1018" spans="11:11">
      <c r="K1018"/>
    </row>
    <row r="1019" spans="11:11">
      <c r="K1019"/>
    </row>
    <row r="1020" spans="11:11">
      <c r="K1020"/>
    </row>
    <row r="1021" spans="11:11">
      <c r="K1021"/>
    </row>
    <row r="1022" spans="11:11">
      <c r="K1022"/>
    </row>
  </sheetData>
  <mergeCells count="1">
    <mergeCell ref="A1:K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FFAE-4ACC-467A-A9B3-94107FEB80CC}">
  <dimension ref="A1:K14"/>
  <sheetViews>
    <sheetView zoomScale="60" zoomScaleNormal="60" workbookViewId="0">
      <selection activeCell="D2" sqref="D2"/>
    </sheetView>
  </sheetViews>
  <sheetFormatPr defaultColWidth="8.85546875" defaultRowHeight="15"/>
  <cols>
    <col min="1" max="1" width="23.140625" customWidth="1"/>
    <col min="2" max="2" width="61" customWidth="1"/>
    <col min="3" max="3" width="40.7109375" customWidth="1"/>
    <col min="4" max="4" width="66.42578125" customWidth="1"/>
    <col min="5" max="5" width="74.7109375" customWidth="1"/>
    <col min="6" max="7" width="40.7109375" customWidth="1"/>
    <col min="8" max="8" width="67.85546875" customWidth="1"/>
    <col min="9" max="9" width="59" customWidth="1"/>
    <col min="10" max="11" width="40.7109375" customWidth="1"/>
  </cols>
  <sheetData>
    <row r="1" spans="1:11" ht="48" customHeight="1" thickTop="1">
      <c r="A1" s="364" t="s">
        <v>409</v>
      </c>
      <c r="B1" s="347"/>
      <c r="C1" s="347"/>
      <c r="D1" s="347"/>
      <c r="E1" s="347"/>
      <c r="F1" s="347"/>
      <c r="G1" s="347"/>
      <c r="H1" s="347"/>
      <c r="I1" s="347"/>
      <c r="J1" s="347"/>
      <c r="K1" s="348"/>
    </row>
    <row r="2" spans="1:11" ht="47.25">
      <c r="A2" s="321" t="s">
        <v>221</v>
      </c>
      <c r="B2" s="205" t="s">
        <v>410</v>
      </c>
      <c r="C2" s="205" t="s">
        <v>411</v>
      </c>
      <c r="D2" s="205" t="s">
        <v>412</v>
      </c>
      <c r="E2" s="206" t="s">
        <v>413</v>
      </c>
      <c r="F2" s="206" t="s">
        <v>414</v>
      </c>
      <c r="G2" s="207" t="s">
        <v>415</v>
      </c>
      <c r="H2" s="205" t="s">
        <v>416</v>
      </c>
      <c r="I2" s="205" t="s">
        <v>417</v>
      </c>
      <c r="J2" s="205" t="s">
        <v>418</v>
      </c>
      <c r="K2" s="205" t="s">
        <v>419</v>
      </c>
    </row>
    <row r="3" spans="1:11" ht="31.5">
      <c r="A3" s="21" t="s">
        <v>20</v>
      </c>
      <c r="B3" s="329" t="s">
        <v>420</v>
      </c>
      <c r="C3" s="329" t="s">
        <v>421</v>
      </c>
      <c r="D3" s="329" t="s">
        <v>422</v>
      </c>
      <c r="E3" s="329" t="s">
        <v>423</v>
      </c>
      <c r="F3" s="329" t="s">
        <v>424</v>
      </c>
      <c r="G3" s="329" t="s">
        <v>425</v>
      </c>
      <c r="H3" s="329" t="s">
        <v>423</v>
      </c>
      <c r="I3" s="329" t="s">
        <v>426</v>
      </c>
      <c r="J3" s="329" t="s">
        <v>427</v>
      </c>
      <c r="K3" s="329" t="s">
        <v>428</v>
      </c>
    </row>
    <row r="4" spans="1:11" ht="31.5">
      <c r="A4" s="33" t="s">
        <v>30</v>
      </c>
      <c r="B4" s="329" t="s">
        <v>429</v>
      </c>
      <c r="C4" s="330" t="s">
        <v>430</v>
      </c>
      <c r="D4" s="329" t="s">
        <v>431</v>
      </c>
      <c r="E4" s="330" t="s">
        <v>432</v>
      </c>
      <c r="F4" s="330" t="s">
        <v>433</v>
      </c>
      <c r="G4" s="330" t="s">
        <v>434</v>
      </c>
      <c r="H4" s="330" t="s">
        <v>435</v>
      </c>
      <c r="I4" s="330" t="s">
        <v>429</v>
      </c>
      <c r="J4" s="329" t="s">
        <v>436</v>
      </c>
      <c r="K4" s="329" t="s">
        <v>437</v>
      </c>
    </row>
    <row r="5" spans="1:11" ht="94.5">
      <c r="A5" s="33" t="s">
        <v>39</v>
      </c>
      <c r="B5" s="329" t="s">
        <v>438</v>
      </c>
      <c r="C5" s="329" t="s">
        <v>439</v>
      </c>
      <c r="D5" s="329" t="s">
        <v>440</v>
      </c>
      <c r="E5" s="329" t="s">
        <v>441</v>
      </c>
      <c r="F5" s="329" t="s">
        <v>442</v>
      </c>
      <c r="G5" s="329" t="s">
        <v>443</v>
      </c>
      <c r="H5" s="329" t="s">
        <v>444</v>
      </c>
      <c r="I5" s="329" t="s">
        <v>445</v>
      </c>
      <c r="J5" s="329" t="s">
        <v>446</v>
      </c>
      <c r="K5" s="329" t="s">
        <v>447</v>
      </c>
    </row>
    <row r="6" spans="1:11" ht="173.25">
      <c r="A6" s="21" t="s">
        <v>48</v>
      </c>
      <c r="B6" s="329" t="s">
        <v>448</v>
      </c>
      <c r="C6" s="329" t="s">
        <v>449</v>
      </c>
      <c r="D6" s="329" t="s">
        <v>450</v>
      </c>
      <c r="E6" s="329" t="s">
        <v>451</v>
      </c>
      <c r="F6" s="329" t="s">
        <v>452</v>
      </c>
      <c r="G6" s="329" t="s">
        <v>453</v>
      </c>
      <c r="H6" s="329" t="s">
        <v>454</v>
      </c>
      <c r="I6" s="329" t="s">
        <v>455</v>
      </c>
      <c r="J6" s="329" t="s">
        <v>456</v>
      </c>
      <c r="K6" s="329" t="s">
        <v>457</v>
      </c>
    </row>
    <row r="7" spans="1:11" ht="30">
      <c r="A7" s="73" t="s">
        <v>60</v>
      </c>
      <c r="B7" s="298">
        <v>5</v>
      </c>
      <c r="C7" s="298">
        <v>5</v>
      </c>
      <c r="D7" s="298">
        <v>5</v>
      </c>
      <c r="E7" s="298">
        <v>5</v>
      </c>
      <c r="F7" s="298">
        <v>4</v>
      </c>
      <c r="G7" s="298">
        <v>3</v>
      </c>
      <c r="H7" s="331">
        <v>3</v>
      </c>
      <c r="I7" s="298">
        <v>3</v>
      </c>
      <c r="J7" s="298">
        <v>4</v>
      </c>
      <c r="K7" s="298">
        <v>5</v>
      </c>
    </row>
    <row r="8" spans="1:11" ht="45">
      <c r="A8" s="73" t="s">
        <v>61</v>
      </c>
      <c r="B8" s="332">
        <v>5</v>
      </c>
      <c r="C8" s="332">
        <v>4</v>
      </c>
      <c r="D8" s="331">
        <v>4</v>
      </c>
      <c r="E8" s="332">
        <v>4</v>
      </c>
      <c r="F8" s="332">
        <v>5</v>
      </c>
      <c r="G8" s="332">
        <v>5</v>
      </c>
      <c r="H8" s="331">
        <v>5</v>
      </c>
      <c r="I8" s="333">
        <v>3</v>
      </c>
      <c r="J8" s="332">
        <v>4</v>
      </c>
      <c r="K8" s="332">
        <v>3</v>
      </c>
    </row>
    <row r="9" spans="1:11" ht="30">
      <c r="A9" s="73" t="s">
        <v>62</v>
      </c>
      <c r="B9" s="332">
        <v>5</v>
      </c>
      <c r="C9" s="332">
        <v>5</v>
      </c>
      <c r="D9" s="332">
        <v>5</v>
      </c>
      <c r="E9" s="332">
        <v>5</v>
      </c>
      <c r="F9" s="332">
        <v>4</v>
      </c>
      <c r="G9" s="332">
        <v>5</v>
      </c>
      <c r="H9" s="331">
        <v>4</v>
      </c>
      <c r="I9" s="332">
        <v>5</v>
      </c>
      <c r="J9" s="332">
        <v>4</v>
      </c>
      <c r="K9" s="332">
        <v>3</v>
      </c>
    </row>
    <row r="10" spans="1:11" ht="30">
      <c r="A10" s="73" t="s">
        <v>63</v>
      </c>
      <c r="B10" s="332">
        <v>5</v>
      </c>
      <c r="C10" s="332">
        <v>4</v>
      </c>
      <c r="D10" s="332">
        <v>5</v>
      </c>
      <c r="E10" s="332">
        <v>5</v>
      </c>
      <c r="F10" s="332">
        <v>5</v>
      </c>
      <c r="G10" s="332">
        <v>4</v>
      </c>
      <c r="H10" s="332">
        <v>4</v>
      </c>
      <c r="I10" s="332">
        <v>3</v>
      </c>
      <c r="J10" s="332">
        <v>4</v>
      </c>
      <c r="K10" s="332">
        <v>5</v>
      </c>
    </row>
    <row r="11" spans="1:11" ht="75">
      <c r="A11" s="74" t="s">
        <v>64</v>
      </c>
      <c r="B11" s="332">
        <v>4</v>
      </c>
      <c r="C11" s="332">
        <v>5</v>
      </c>
      <c r="D11" s="332">
        <v>4</v>
      </c>
      <c r="E11" s="332">
        <v>4</v>
      </c>
      <c r="F11" s="332">
        <v>4</v>
      </c>
      <c r="G11" s="332">
        <v>5</v>
      </c>
      <c r="H11" s="331">
        <v>5</v>
      </c>
      <c r="I11" s="332">
        <v>5</v>
      </c>
      <c r="J11" s="332">
        <v>4</v>
      </c>
      <c r="K11" s="332">
        <v>2</v>
      </c>
    </row>
    <row r="12" spans="1:11" ht="16.5" thickBot="1">
      <c r="A12" s="74" t="s">
        <v>115</v>
      </c>
      <c r="B12" s="334">
        <v>5</v>
      </c>
      <c r="C12" s="334">
        <v>4</v>
      </c>
      <c r="D12" s="334">
        <v>4</v>
      </c>
      <c r="E12" s="334">
        <v>3</v>
      </c>
      <c r="F12" s="334">
        <v>3</v>
      </c>
      <c r="G12" s="334">
        <v>2</v>
      </c>
      <c r="H12" s="335">
        <v>2</v>
      </c>
      <c r="I12" s="334">
        <v>3</v>
      </c>
      <c r="J12" s="334">
        <v>1</v>
      </c>
      <c r="K12" s="334">
        <v>3</v>
      </c>
    </row>
    <row r="13" spans="1:11">
      <c r="A13" s="105" t="s">
        <v>218</v>
      </c>
      <c r="B13" s="336">
        <f t="shared" ref="B13:K13" si="0">SUM(B7:B12)</f>
        <v>29</v>
      </c>
      <c r="C13" s="336">
        <f t="shared" si="0"/>
        <v>27</v>
      </c>
      <c r="D13" s="336">
        <f>SUM(D7:D12)</f>
        <v>27</v>
      </c>
      <c r="E13" s="336">
        <f t="shared" si="0"/>
        <v>26</v>
      </c>
      <c r="F13" s="336">
        <f t="shared" si="0"/>
        <v>25</v>
      </c>
      <c r="G13" s="336">
        <f t="shared" si="0"/>
        <v>24</v>
      </c>
      <c r="H13" s="336">
        <f t="shared" si="0"/>
        <v>23</v>
      </c>
      <c r="I13" s="336">
        <f t="shared" si="0"/>
        <v>22</v>
      </c>
      <c r="J13" s="336">
        <f t="shared" si="0"/>
        <v>21</v>
      </c>
      <c r="K13" s="336">
        <f t="shared" si="0"/>
        <v>21</v>
      </c>
    </row>
    <row r="14" spans="1:11">
      <c r="A14" s="242" t="s">
        <v>219</v>
      </c>
      <c r="B14" s="337">
        <v>1</v>
      </c>
      <c r="C14" s="337">
        <v>2</v>
      </c>
      <c r="D14" s="337">
        <v>3</v>
      </c>
      <c r="E14" s="337">
        <v>4</v>
      </c>
      <c r="F14" s="337">
        <v>5</v>
      </c>
      <c r="G14" s="337">
        <v>6</v>
      </c>
      <c r="H14" s="338">
        <v>7</v>
      </c>
      <c r="I14" s="337">
        <v>8</v>
      </c>
      <c r="J14" s="337">
        <v>9</v>
      </c>
      <c r="K14" s="337">
        <v>10</v>
      </c>
    </row>
  </sheetData>
  <mergeCells count="1">
    <mergeCell ref="A1:K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DFE98C7071274EA709CFED0A4CB478" ma:contentTypeVersion="6" ma:contentTypeDescription="Create a new document." ma:contentTypeScope="" ma:versionID="7158459663e79b8cb81214032c1cca5f">
  <xsd:schema xmlns:xsd="http://www.w3.org/2001/XMLSchema" xmlns:xs="http://www.w3.org/2001/XMLSchema" xmlns:p="http://schemas.microsoft.com/office/2006/metadata/properties" xmlns:ns2="b0572314-4400-4c30-b6be-af21dc0ec631" targetNamespace="http://schemas.microsoft.com/office/2006/metadata/properties" ma:root="true" ma:fieldsID="082c0f711b387a5b6700f705db5f1b23" ns2:_="">
    <xsd:import namespace="b0572314-4400-4c30-b6be-af21dc0ec631"/>
    <xsd:element name="properties">
      <xsd:complexType>
        <xsd:sequence>
          <xsd:element name="documentManagement">
            <xsd:complexType>
              <xsd:all>
                <xsd:element ref="ns2:SharedWithUsers" minOccurs="0"/>
                <xsd:element ref="ns2:_dlc_DocId" minOccurs="0"/>
                <xsd:element ref="ns2:_dlc_DocIdUrl" minOccurs="0"/>
                <xsd:element ref="ns2:_dlc_DocIdPersistId"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572314-4400-4c30-b6be-af21dc0ec63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b0572314-4400-4c30-b6be-af21dc0ec631">YSSN3WUNHHSM-535129369-10749</_dlc_DocId>
    <_dlc_DocIdUrl xmlns="b0572314-4400-4c30-b6be-af21dc0ec631">
      <Url>https://outside.vermont.gov/agency/ACCD/_layouts/15/DocIdRedir.aspx?ID=YSSN3WUNHHSM-535129369-10749</Url>
      <Description>YSSN3WUNHHSM-535129369-10749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EC5FD98-051E-42DB-85B7-388599B45DD5}"/>
</file>

<file path=customXml/itemProps2.xml><?xml version="1.0" encoding="utf-8"?>
<ds:datastoreItem xmlns:ds="http://schemas.openxmlformats.org/officeDocument/2006/customXml" ds:itemID="{9A2B86C4-3E7A-4326-8B75-85F330324392}"/>
</file>

<file path=customXml/itemProps3.xml><?xml version="1.0" encoding="utf-8"?>
<ds:datastoreItem xmlns:ds="http://schemas.openxmlformats.org/officeDocument/2006/customXml" ds:itemID="{DA35C387-CDC1-445F-8C48-0EDAC70C9536}"/>
</file>

<file path=customXml/itemProps4.xml><?xml version="1.0" encoding="utf-8"?>
<ds:datastoreItem xmlns:ds="http://schemas.openxmlformats.org/officeDocument/2006/customXml" ds:itemID="{A681A899-9F01-4344-A6C8-06169E543E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 Kenney</dc:creator>
  <cp:keywords/>
  <dc:description/>
  <cp:lastModifiedBy>kristie.farnham@vermont.gov</cp:lastModifiedBy>
  <cp:revision/>
  <dcterms:created xsi:type="dcterms:W3CDTF">2025-01-07T19:26:15Z</dcterms:created>
  <dcterms:modified xsi:type="dcterms:W3CDTF">2025-05-30T17:01:34Z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0x010100CCDFE98C7071274EA709CFED0A4CB478</vt:lpwstr>
  </property>
  <property fmtid="{D5CDD505-2E9C-101B-9397-08002B2CF9AE}" pid="3" name="MediaServiceImageTags">
    <vt:lpwstr/>
  </property>
  <property fmtid="{D5CDD505-2E9C-101B-9397-08002B2CF9AE}" pid="4" name="_dlc_DocIdItemGuid">
    <vt:lpwstr>8f82a4af-b952-4115-89ef-f5a2e29ee5ec</vt:lpwstr>
  </property>
</Properties>
</file>